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255" documentId="8_{BB320B39-5CF4-4265-B80D-E42E64CC34E2}" xr6:coauthVersionLast="47" xr6:coauthVersionMax="47" xr10:uidLastSave="{6F78C2BE-9B22-460A-8A90-FE0AA48D200C}"/>
  <bookViews>
    <workbookView xWindow="28695" yWindow="0" windowWidth="26010" windowHeight="20985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Residential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  <sheet name="13 Banks" sheetId="34" r:id="rId14"/>
    <sheet name="14 Bank branches" sheetId="35" r:id="rId15"/>
    <sheet name="15 Bank employees" sheetId="36" r:id="rId16"/>
  </sheets>
  <definedNames>
    <definedName name="_xlnm.Print_Area" localSheetId="1">'1 Commercial banks'!$A$1:$G$121</definedName>
    <definedName name="_xlnm.Print_Area" localSheetId="2">'2 dep &amp; creditmarket'!$A$1:$L$72</definedName>
    <definedName name="_xlnm.Print_Area" localSheetId="5">'5  Bank result and balance'!$A$1:$H$42</definedName>
    <definedName name="_xlnm.Print_Area" localSheetId="6">'6 Bank asset and liabilities'!$A$1:$H$78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36" l="1"/>
  <c r="K26" i="35"/>
  <c r="G36" i="34"/>
  <c r="E24" i="13"/>
  <c r="E23" i="13"/>
  <c r="E22" i="13"/>
  <c r="H56" i="9"/>
  <c r="H55" i="9"/>
  <c r="H54" i="9"/>
  <c r="H29" i="9"/>
  <c r="H28" i="9"/>
  <c r="H27" i="9"/>
  <c r="H63" i="8"/>
  <c r="H62" i="8"/>
  <c r="H61" i="8"/>
  <c r="H32" i="8"/>
  <c r="H31" i="8"/>
  <c r="H30" i="8"/>
  <c r="E18" i="24"/>
  <c r="G18" i="24"/>
  <c r="F18" i="24"/>
  <c r="D18" i="24"/>
  <c r="C18" i="24"/>
  <c r="B18" i="24"/>
  <c r="L60" i="31"/>
  <c r="L30" i="31"/>
  <c r="H32" i="32" l="1"/>
  <c r="I25" i="36"/>
  <c r="K25" i="35"/>
  <c r="G35" i="34"/>
  <c r="N31" i="33"/>
  <c r="L59" i="31" l="1"/>
  <c r="L29" i="31"/>
  <c r="G84" i="26"/>
  <c r="C84" i="26"/>
  <c r="D84" i="26"/>
  <c r="E84" i="26"/>
  <c r="F84" i="26"/>
  <c r="B84" i="26"/>
  <c r="D44" i="29"/>
  <c r="C44" i="29"/>
  <c r="H31" i="32"/>
  <c r="I34" i="29"/>
  <c r="D51" i="29"/>
  <c r="C51" i="29"/>
  <c r="D35" i="29"/>
  <c r="C35" i="29"/>
  <c r="B18" i="19"/>
  <c r="C17" i="19" l="1"/>
  <c r="C16" i="19"/>
  <c r="C15" i="19"/>
  <c r="C14" i="19"/>
  <c r="C13" i="19"/>
  <c r="C11" i="19"/>
  <c r="C10" i="19"/>
  <c r="C9" i="19"/>
  <c r="C8" i="19"/>
  <c r="C7" i="19"/>
  <c r="C6" i="19"/>
  <c r="C5" i="19"/>
  <c r="C12" i="19"/>
  <c r="C4" i="19"/>
  <c r="I24" i="36"/>
  <c r="K24" i="35"/>
  <c r="G34" i="34"/>
  <c r="N30" i="33"/>
  <c r="L58" i="31"/>
  <c r="L28" i="31"/>
  <c r="H30" i="32" l="1"/>
  <c r="I23" i="36"/>
  <c r="K23" i="35"/>
  <c r="G33" i="34"/>
  <c r="N29" i="33"/>
  <c r="H53" i="9"/>
  <c r="H26" i="9"/>
  <c r="H60" i="8"/>
  <c r="H29" i="8"/>
  <c r="B16" i="24"/>
  <c r="L57" i="31"/>
  <c r="L27" i="31"/>
  <c r="I5" i="36" l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H29" i="32" l="1"/>
  <c r="E20" i="13"/>
  <c r="H52" i="9"/>
  <c r="H25" i="9"/>
  <c r="H59" i="8"/>
  <c r="H28" i="8"/>
  <c r="L56" i="31"/>
  <c r="L26" i="31"/>
  <c r="H28" i="32" l="1"/>
  <c r="H27" i="32"/>
  <c r="G16" i="24" l="1"/>
  <c r="F16" i="24"/>
  <c r="E16" i="24"/>
  <c r="D16" i="24"/>
  <c r="C16" i="24"/>
  <c r="N27" i="33" l="1"/>
  <c r="E19" i="13" l="1"/>
  <c r="H51" i="9"/>
  <c r="H24" i="9"/>
  <c r="H58" i="8"/>
  <c r="H27" i="8"/>
  <c r="L55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50" i="9"/>
  <c r="H49" i="9"/>
  <c r="H23" i="9"/>
  <c r="H22" i="9"/>
  <c r="H57" i="8"/>
  <c r="H56" i="8"/>
  <c r="H26" i="8"/>
  <c r="H25" i="8"/>
  <c r="L54" i="31"/>
  <c r="L53" i="31"/>
  <c r="L52" i="31"/>
  <c r="L51" i="31"/>
  <c r="L24" i="31"/>
  <c r="L23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3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8" i="9"/>
  <c r="H47" i="9"/>
  <c r="H21" i="9"/>
  <c r="H20" i="9"/>
  <c r="H55" i="8"/>
  <c r="H54" i="8"/>
  <c r="H24" i="8"/>
  <c r="H23" i="8"/>
  <c r="E15" i="13"/>
  <c r="I43" i="29"/>
  <c r="H48" i="29" s="1"/>
  <c r="E14" i="13"/>
  <c r="H46" i="9"/>
  <c r="H19" i="9"/>
  <c r="H53" i="8"/>
  <c r="H22" i="8"/>
  <c r="E13" i="13"/>
  <c r="H45" i="9"/>
  <c r="H18" i="9"/>
  <c r="H52" i="8"/>
  <c r="H21" i="8"/>
  <c r="H20" i="8"/>
  <c r="E12" i="13"/>
  <c r="H44" i="9"/>
  <c r="H17" i="9"/>
  <c r="H51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17" i="29"/>
  <c r="C17" i="29"/>
  <c r="D12" i="29"/>
  <c r="C12" i="29"/>
  <c r="C4" i="29"/>
  <c r="E10" i="13"/>
  <c r="E9" i="13"/>
  <c r="E8" i="13"/>
  <c r="E7" i="13"/>
  <c r="E6" i="13"/>
  <c r="E5" i="13"/>
  <c r="H36" i="29"/>
  <c r="I21" i="29"/>
  <c r="H21" i="29" s="1"/>
  <c r="D4" i="29"/>
  <c r="C10" i="22"/>
  <c r="D10" i="22"/>
  <c r="E10" i="22"/>
  <c r="F10" i="22"/>
  <c r="G10" i="22"/>
  <c r="B10" i="22"/>
  <c r="I12" i="29"/>
  <c r="H13" i="29" s="1"/>
  <c r="H43" i="29" l="1"/>
  <c r="H44" i="29"/>
  <c r="H46" i="29"/>
  <c r="H4" i="29"/>
  <c r="H47" i="29"/>
  <c r="H45" i="29"/>
  <c r="H5" i="29"/>
  <c r="H34" i="29"/>
  <c r="H37" i="29"/>
  <c r="H39" i="29"/>
  <c r="H38" i="29"/>
  <c r="H35" i="29"/>
  <c r="H23" i="29"/>
  <c r="H22" i="29"/>
  <c r="H24" i="29"/>
  <c r="H6" i="29"/>
  <c r="H9" i="29"/>
  <c r="H8" i="29"/>
  <c r="H14" i="29"/>
  <c r="H16" i="29"/>
  <c r="H17" i="29"/>
  <c r="H12" i="29"/>
  <c r="H15" i="29"/>
  <c r="C18" i="19" l="1"/>
</calcChain>
</file>

<file path=xl/sharedStrings.xml><?xml version="1.0" encoding="utf-8"?>
<sst xmlns="http://schemas.openxmlformats.org/spreadsheetml/2006/main" count="681" uniqueCount="425">
  <si>
    <t>Basic facts about the Swedish banking market</t>
  </si>
  <si>
    <t>Banks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</si>
  <si>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</si>
  <si>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</si>
  <si>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</si>
  <si>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</si>
  <si>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</si>
  <si>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</si>
  <si>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</si>
  <si>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</si>
  <si>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</si>
  <si>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</si>
  <si>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</si>
  <si>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</si>
  <si>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</si>
  <si>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</si>
  <si>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</si>
  <si>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</si>
  <si>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</si>
  <si>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Bank employees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</si>
  <si>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</si>
  <si>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</si>
  <si>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</si>
  <si>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</si>
  <si>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</si>
  <si>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</si>
  <si>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</si>
  <si>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</si>
  <si>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</si>
  <si>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</si>
  <si>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</si>
  <si>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</si>
  <si>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</si>
  <si>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</si>
  <si>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</si>
  <si>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</si>
  <si>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</si>
  <si>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</si>
  <si>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</si>
  <si>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</si>
  <si>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</si>
  <si>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</si>
  <si>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</si>
  <si>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</si>
  <si>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</si>
  <si>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</si>
  <si>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</si>
  <si>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</si>
  <si>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</si>
  <si>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</si>
  <si>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</si>
  <si>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</si>
  <si>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</si>
  <si>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</si>
  <si>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</si>
  <si>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</si>
  <si>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</si>
  <si>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</si>
  <si>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>Other property</t>
  </si>
  <si>
    <t>Unsecured credits</t>
  </si>
  <si>
    <t>Other collateral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</si>
  <si>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</si>
  <si>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</si>
  <si>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</si>
  <si>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</si>
  <si>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</si>
  <si>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</si>
  <si>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</si>
  <si>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</si>
  <si>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</si>
  <si>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</si>
  <si>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</si>
  <si>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</si>
  <si>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</si>
  <si>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</si>
  <si>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</si>
  <si>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</si>
  <si>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</si>
  <si>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</si>
  <si>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</si>
  <si>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</si>
  <si>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</si>
  <si>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</si>
  <si>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</si>
  <si>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t>Landshypotek Bank</t>
  </si>
  <si>
    <t>Skandiabanken</t>
  </si>
  <si>
    <t>DNB Bank, branch</t>
  </si>
  <si>
    <t>IKANO Bank</t>
  </si>
  <si>
    <t>Nordnet Bank</t>
  </si>
  <si>
    <t>Santander Consumer Bank, branch</t>
  </si>
  <si>
    <t>Avanza Bank</t>
  </si>
  <si>
    <t>Resurs Bank</t>
  </si>
  <si>
    <t>ICA Banken</t>
  </si>
  <si>
    <t>Varbergs Sparbank</t>
  </si>
  <si>
    <t>Ålandsbanken, branch</t>
  </si>
  <si>
    <t>Sparbanken Alingsås</t>
  </si>
  <si>
    <t>Sparbanken Skaraborg</t>
  </si>
  <si>
    <t>PBB Deutsche Pfandbriefbank, branch</t>
  </si>
  <si>
    <t>Carnegie Investment Bank</t>
  </si>
  <si>
    <t>Bluestep Bank</t>
  </si>
  <si>
    <t>Sparbanken Lidköping</t>
  </si>
  <si>
    <t>Toyota Kreditbank, branch</t>
  </si>
  <si>
    <t>Sparbanken Eken</t>
  </si>
  <si>
    <t>Tjustbygdens Sparbank</t>
  </si>
  <si>
    <t>MedMera Bank</t>
  </si>
  <si>
    <t>Sparbanken Göinge</t>
  </si>
  <si>
    <t>TF Bank</t>
  </si>
  <si>
    <t>Erik Penser Bank</t>
  </si>
  <si>
    <t>Lån &amp; Spar Sverige, branch</t>
  </si>
  <si>
    <t>Aareal Bank, branch</t>
  </si>
  <si>
    <t>Deutsche Bank, branch</t>
  </si>
  <si>
    <t>UBS Europe, branch</t>
  </si>
  <si>
    <t>Bigbank, branch</t>
  </si>
  <si>
    <t>Northern Trust Global Services,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</si>
  <si>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</si>
  <si>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</si>
  <si>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</si>
  <si>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</si>
  <si>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</si>
  <si>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</si>
  <si>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</si>
  <si>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</si>
  <si>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</si>
  <si>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</si>
  <si>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</si>
  <si>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</si>
  <si>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</si>
  <si>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</si>
  <si>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</si>
  <si>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</si>
  <si>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</si>
  <si>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</si>
  <si>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</si>
  <si>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</si>
  <si>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</si>
  <si>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</si>
  <si>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</si>
  <si>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</si>
  <si>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</si>
  <si>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</si>
  <si>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</si>
  <si>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</si>
  <si>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</si>
  <si>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</si>
  <si>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</si>
  <si>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</si>
  <si>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</si>
  <si>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</si>
  <si>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</si>
  <si>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</si>
  <si>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</si>
  <si>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</si>
  <si>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</si>
  <si>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</si>
  <si>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</si>
  <si>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</si>
  <si>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</si>
  <si>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</si>
  <si>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</si>
  <si>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</si>
  <si>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</si>
  <si>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</si>
  <si>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</si>
  <si>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</si>
  <si>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</si>
  <si>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</si>
  <si>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</si>
  <si>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</si>
  <si>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</si>
  <si>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</si>
  <si>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</si>
  <si>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</si>
  <si>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</si>
  <si>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</si>
  <si>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</si>
  <si>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</si>
  <si>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</si>
  <si>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</si>
  <si>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</si>
  <si>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</si>
  <si>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</si>
  <si>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</si>
  <si>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</si>
  <si>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</si>
  <si>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</si>
  <si>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</si>
  <si>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</si>
  <si>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</si>
  <si>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</si>
  <si>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</si>
  <si>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</si>
  <si>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</si>
  <si>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</si>
  <si>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</si>
  <si>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</si>
  <si>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</si>
  <si>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</si>
  <si>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</si>
  <si>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</si>
  <si>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</si>
  <si>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</si>
  <si>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</si>
  <si>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</si>
  <si>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</si>
  <si>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</si>
  <si>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</si>
  <si>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</si>
  <si>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</si>
  <si>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</si>
  <si>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</si>
  <si>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</si>
  <si>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</si>
  <si>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</si>
  <si>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</si>
  <si>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</si>
  <si>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</si>
  <si>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</si>
  <si>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</si>
  <si>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</si>
  <si>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</si>
  <si>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</si>
  <si>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</si>
  <si>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</si>
  <si>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</si>
  <si>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</si>
  <si>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</si>
  <si>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</si>
  <si>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</si>
  <si>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</si>
  <si>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</si>
  <si>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</si>
  <si>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</si>
  <si>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</si>
  <si>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</si>
  <si>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</si>
  <si>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</si>
  <si>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</si>
  <si>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</si>
  <si>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</si>
  <si>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</si>
  <si>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</si>
  <si>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</si>
  <si>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</si>
  <si>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</si>
  <si>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</si>
  <si>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</si>
  <si>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</si>
  <si>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</si>
  <si>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</si>
  <si>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</si>
  <si>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</si>
  <si>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</si>
  <si>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</si>
  <si>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</si>
  <si>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</si>
  <si>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</si>
  <si>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</si>
  <si>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</si>
  <si>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</si>
  <si>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</si>
  <si>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</si>
  <si>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</si>
  <si>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</si>
  <si>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</si>
  <si>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</si>
  <si>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</si>
  <si>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</si>
  <si>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</si>
  <si>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</si>
  <si>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</si>
  <si>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</si>
  <si>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</si>
  <si>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</si>
  <si>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</si>
  <si>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</si>
  <si>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</si>
  <si>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</si>
  <si>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</si>
  <si>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</si>
  <si>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</si>
  <si>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</si>
  <si>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</si>
  <si>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</si>
  <si>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</si>
  <si>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</si>
  <si>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</si>
  <si>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</si>
  <si>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</si>
  <si>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</si>
  <si>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t>Societe Generale Bank, branch</t>
  </si>
  <si>
    <t>Adyen Nordic Bank, branch</t>
  </si>
  <si>
    <t xml:space="preserve">     agents like i.e. retail stores. Banks that customers can reach only by internet or phone state one branch office.</t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</si>
  <si>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</si>
  <si>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</si>
  <si>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</si>
  <si>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</si>
  <si>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</si>
  <si>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</si>
  <si>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</si>
  <si>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</si>
  <si>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</si>
  <si>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and Norway into branches to Nordea Bank AB. The decrease in 2018 is mainly explained by Nordea moving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</si>
  <si>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</si>
  <si>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</si>
  <si>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</si>
  <si>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t>NatWest Markets N.V Bank, branch</t>
  </si>
  <si>
    <t>Barclays Bank Ireland, branch</t>
  </si>
  <si>
    <t>Express Bank (SevenDayBank), branch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</si>
  <si>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  The bank has its headoffice in Finland.</t>
    </r>
  </si>
  <si>
    <r>
      <t>Nordea</t>
    </r>
    <r>
      <rPr>
        <vertAlign val="superscript"/>
        <sz val="10"/>
        <rFont val="Arial"/>
        <family val="2"/>
      </rPr>
      <t>5</t>
    </r>
  </si>
  <si>
    <t>13 Banks in Sweden</t>
  </si>
  <si>
    <t>Number of banks</t>
  </si>
  <si>
    <t>Foreign commercial banks</t>
  </si>
  <si>
    <t>Foreign banks' branches</t>
  </si>
  <si>
    <t>Savings banks</t>
  </si>
  <si>
    <t>Cooperative banks</t>
  </si>
  <si>
    <t>Source: Finansinspektionen</t>
  </si>
  <si>
    <t>Handels-banken</t>
  </si>
  <si>
    <t>Länsförsäk-ringar Bank</t>
  </si>
  <si>
    <t>14 Bank branch offices in Sweden</t>
  </si>
  <si>
    <t>Number of branch offices</t>
  </si>
  <si>
    <t>Nordea, branch</t>
  </si>
  <si>
    <t>Savings Banks</t>
  </si>
  <si>
    <t>Source: Swedish Bankers' Association</t>
  </si>
  <si>
    <t>15 Bank employees in Sweden</t>
  </si>
  <si>
    <t>Number of employees</t>
  </si>
  <si>
    <t>..</t>
  </si>
  <si>
    <t>Northmill Bank</t>
  </si>
  <si>
    <t>Goldman Sachs Bank Europe, branch</t>
  </si>
  <si>
    <t>HSBC Continental Europe Bank, branch</t>
  </si>
  <si>
    <t>Standard Chartered Bank AG, branch</t>
  </si>
  <si>
    <t>Source: 1996-2007: Swedish Bankers' Association, 2008-onwards : Swedish National Debt Office</t>
  </si>
  <si>
    <t>1) Year 2008-2012: Calculations by Swedish Bankers' Association. 2013-onwards : Swedish National Debt Office Annual Report</t>
  </si>
  <si>
    <t>Number of E-invoices, millions</t>
  </si>
  <si>
    <t>Marginalen Bank</t>
  </si>
  <si>
    <t>Nordea Bank, branch</t>
  </si>
  <si>
    <r>
      <t>SBAB Bank</t>
    </r>
    <r>
      <rPr>
        <vertAlign val="superscript"/>
        <sz val="9"/>
        <rFont val="Arial"/>
        <family val="2"/>
      </rPr>
      <t>5</t>
    </r>
  </si>
  <si>
    <r>
      <t xml:space="preserve">5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</si>
  <si>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Länsförsäkringar Bank</t>
    </r>
    <r>
      <rPr>
        <vertAlign val="superscript"/>
        <sz val="9"/>
        <rFont val="Arial"/>
        <family val="2"/>
      </rPr>
      <t>6</t>
    </r>
  </si>
  <si>
    <t>J.P. Morgan SE, Stockholm branch</t>
  </si>
  <si>
    <t>Facit Bank, branch</t>
  </si>
  <si>
    <t>Allfunds Bank, branch</t>
  </si>
  <si>
    <t>Credit Suissse Bank (Europe), branch</t>
  </si>
  <si>
    <t>Mortgage lending institutions, fincance companies, other credit institutions, mortgage credit companies and AIF (alternative investment funds).</t>
  </si>
  <si>
    <r>
      <t>1</t>
    </r>
    <r>
      <rPr>
        <sz val="8"/>
        <rFont val="Arial"/>
        <family val="2"/>
      </rPr>
      <t xml:space="preserve">    Lending from Monetary Financial Institutions (banks, mortgage institutions, etc.), </t>
    </r>
  </si>
  <si>
    <t xml:space="preserve">mortgage credit companies and AIF (alternative investment funds) by collateral. </t>
  </si>
  <si>
    <r>
      <t xml:space="preserve">1    </t>
    </r>
    <r>
      <rPr>
        <sz val="8"/>
        <rFont val="Arial"/>
        <family val="2"/>
      </rPr>
      <t xml:space="preserve"> Largest groups in pension and life insurance.</t>
    </r>
  </si>
  <si>
    <t>SEB Kort Bank</t>
  </si>
  <si>
    <t>Afa Försäkring</t>
  </si>
  <si>
    <t>Note: Relates to employees in Swedish banks in Sweden or Swedish branches of foreign banks in Sweden.</t>
  </si>
  <si>
    <t>31 Dec '22</t>
  </si>
  <si>
    <t>of wich:</t>
  </si>
  <si>
    <t>private</t>
  </si>
  <si>
    <t>retail</t>
  </si>
  <si>
    <t>companies</t>
  </si>
  <si>
    <t>OK-Q8 Bank</t>
  </si>
  <si>
    <t>BNP Paribas, bank branch</t>
  </si>
  <si>
    <t>AION Bank, branch</t>
  </si>
  <si>
    <t>Morgan Stanley Europe, branch</t>
  </si>
  <si>
    <r>
      <t>6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</si>
  <si>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t>Total all savings banks (44)</t>
  </si>
  <si>
    <t>Hälsinglands Sparbank</t>
  </si>
  <si>
    <t>Futur Pension</t>
  </si>
  <si>
    <t>Forex Bank*</t>
  </si>
  <si>
    <t xml:space="preserve">    Handelsbanken transforming its British branch into a subsidiary.</t>
  </si>
  <si>
    <t xml:space="preserve">    its headquarter to Finland and Svenska Handelsbanken transforming its British branch into a subsidiary.</t>
  </si>
  <si>
    <t xml:space="preserve">    transforming its British branch into a subsidiary.</t>
  </si>
  <si>
    <t>*Forex Bank discontinued its banking operations in 2022.</t>
  </si>
  <si>
    <t>issued by banks</t>
  </si>
  <si>
    <t>issued by finance companies</t>
  </si>
  <si>
    <t>31 Dec '23</t>
  </si>
  <si>
    <r>
      <t>Noba Bank Group</t>
    </r>
    <r>
      <rPr>
        <vertAlign val="superscript"/>
        <sz val="9"/>
        <rFont val="Arial"/>
        <family val="2"/>
      </rPr>
      <t>7</t>
    </r>
  </si>
  <si>
    <r>
      <t>Sparbanken Skåne</t>
    </r>
    <r>
      <rPr>
        <vertAlign val="superscript"/>
        <sz val="9"/>
        <rFont val="Arial"/>
        <family val="2"/>
      </rPr>
      <t>8</t>
    </r>
  </si>
  <si>
    <r>
      <t>Norion Bank</t>
    </r>
    <r>
      <rPr>
        <vertAlign val="superscript"/>
        <sz val="9"/>
        <rFont val="Arial"/>
        <family val="2"/>
      </rPr>
      <t>9</t>
    </r>
  </si>
  <si>
    <r>
      <t>Ziklo Bank</t>
    </r>
    <r>
      <rPr>
        <vertAlign val="superscript"/>
        <sz val="9"/>
        <rFont val="Arial"/>
        <family val="2"/>
      </rPr>
      <t>10</t>
    </r>
  </si>
  <si>
    <r>
      <t>Sparbanken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</si>
  <si>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</si>
  <si>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r>
      <t>Bergslagens Sparbank</t>
    </r>
    <r>
      <rPr>
        <vertAlign val="superscript"/>
        <sz val="9"/>
        <rFont val="Arial"/>
        <family val="2"/>
      </rPr>
      <t>14</t>
    </r>
  </si>
  <si>
    <r>
      <t>Södra Dalarnas Sparbank</t>
    </r>
    <r>
      <rPr>
        <vertAlign val="superscript"/>
        <sz val="9"/>
        <rFont val="Arial"/>
        <family val="2"/>
      </rPr>
      <t>14</t>
    </r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</si>
  <si>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</si>
  <si>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</si>
  <si>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r>
      <t>Qred Bank</t>
    </r>
    <r>
      <rPr>
        <vertAlign val="superscript"/>
        <sz val="9"/>
        <rFont val="Arial"/>
        <family val="2"/>
      </rPr>
      <t>18</t>
    </r>
  </si>
  <si>
    <r>
      <t>Bank of China, branch</t>
    </r>
    <r>
      <rPr>
        <vertAlign val="superscript"/>
        <sz val="9"/>
        <rFont val="Arial"/>
        <family val="2"/>
      </rPr>
      <t>11</t>
    </r>
  </si>
  <si>
    <r>
      <t>Crédit Agricole CIB, branch</t>
    </r>
    <r>
      <rPr>
        <vertAlign val="superscript"/>
        <sz val="9"/>
        <rFont val="Arial"/>
        <family val="2"/>
      </rPr>
      <t>12</t>
    </r>
  </si>
  <si>
    <r>
      <t>Citibank Europe, branch</t>
    </r>
    <r>
      <rPr>
        <vertAlign val="superscript"/>
        <sz val="9"/>
        <rFont val="Arial"/>
        <family val="2"/>
      </rPr>
      <t>13</t>
    </r>
  </si>
  <si>
    <r>
      <t>Landesbank Hessen-Thüringen, br.</t>
    </r>
    <r>
      <rPr>
        <vertAlign val="superscript"/>
        <sz val="9"/>
        <rFont val="Arial"/>
        <family val="2"/>
      </rPr>
      <t>15</t>
    </r>
  </si>
  <si>
    <r>
      <t>Bank of America, branch</t>
    </r>
    <r>
      <rPr>
        <vertAlign val="superscript"/>
        <sz val="9"/>
        <rFont val="Arial"/>
        <family val="2"/>
      </rPr>
      <t>16</t>
    </r>
  </si>
  <si>
    <r>
      <t>FNZ Bank, branch</t>
    </r>
    <r>
      <rPr>
        <vertAlign val="superscript"/>
        <sz val="9"/>
        <rFont val="Arial"/>
        <family val="2"/>
      </rPr>
      <t>17</t>
    </r>
  </si>
  <si>
    <t>Joh. Berenberg, Gossler &amp; Co, bank br.</t>
  </si>
  <si>
    <r>
      <t>Renault Finance Nordic bank branch</t>
    </r>
    <r>
      <rPr>
        <vertAlign val="superscript"/>
        <sz val="9"/>
        <rFont val="Arial"/>
        <family val="2"/>
      </rPr>
      <t>19</t>
    </r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</si>
  <si>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2023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</si>
  <si>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2023-12-31</t>
    </r>
  </si>
  <si>
    <t>9  Corporate finance institutions, December 31, 2023</t>
  </si>
  <si>
    <r>
      <t>10   Life insurance and occupational pension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2023</t>
    </r>
  </si>
  <si>
    <t>Folksam (incl. KPA)</t>
  </si>
  <si>
    <r>
      <t>commercial banks</t>
    </r>
    <r>
      <rPr>
        <vertAlign val="superscript"/>
        <sz val="10"/>
        <rFont val="Arial Narrow"/>
        <family val="2"/>
      </rPr>
      <t>1</t>
    </r>
  </si>
  <si>
    <t>notes</t>
  </si>
  <si>
    <t xml:space="preserve">Includes figures from the banks that responded to </t>
  </si>
  <si>
    <t>Also see table 1.</t>
  </si>
  <si>
    <t>the table Payments.</t>
  </si>
  <si>
    <r>
      <t>Number of transactions, millions</t>
    </r>
    <r>
      <rPr>
        <vertAlign val="superscript"/>
        <sz val="10"/>
        <rFont val="Arial"/>
        <family val="2"/>
      </rPr>
      <t>2</t>
    </r>
  </si>
  <si>
    <r>
      <t>E-invoice, private customers</t>
    </r>
    <r>
      <rPr>
        <b/>
        <vertAlign val="superscript"/>
        <sz val="10"/>
        <rFont val="Arial"/>
        <family val="2"/>
      </rPr>
      <t>2</t>
    </r>
  </si>
  <si>
    <t xml:space="preserve">Included in Non paper-based credit transfers in </t>
  </si>
  <si>
    <t>Total number issued, millions</t>
  </si>
  <si>
    <t xml:space="preserve">Payment cards </t>
  </si>
  <si>
    <t>Residential lending to the public</t>
  </si>
  <si>
    <t>1  Commercial banks, December 31, 2023</t>
  </si>
  <si>
    <t xml:space="preserve">Includes figures from the banks that responded to Swedish Bankers' Association's statistical survey. </t>
  </si>
  <si>
    <t xml:space="preserve">Swedish Bankers' Association's statistical survey. </t>
  </si>
  <si>
    <r>
      <t xml:space="preserve">7     </t>
    </r>
    <r>
      <rPr>
        <sz val="8"/>
        <rFont val="Arial"/>
        <family val="2"/>
      </rPr>
      <t>Nordax Bank changed name to Noba Bank Group</t>
    </r>
  </si>
  <si>
    <r>
      <t xml:space="preserve">8     </t>
    </r>
    <r>
      <rPr>
        <sz val="8"/>
        <rFont val="Arial"/>
        <family val="2"/>
      </rPr>
      <t>The bank is partly owned by Swedbank.</t>
    </r>
  </si>
  <si>
    <r>
      <t xml:space="preserve">9     </t>
    </r>
    <r>
      <rPr>
        <sz val="8"/>
        <rFont val="Arial"/>
        <family val="2"/>
      </rPr>
      <t>Collector Bank changed name to Norion Bank</t>
    </r>
  </si>
  <si>
    <r>
      <t xml:space="preserve">10    </t>
    </r>
    <r>
      <rPr>
        <sz val="8"/>
        <rFont val="Arial"/>
        <family val="2"/>
      </rPr>
      <t>Volvofinans Bank changed name to Ziklo Bank.</t>
    </r>
  </si>
  <si>
    <r>
      <t xml:space="preserve">11    </t>
    </r>
    <r>
      <rPr>
        <sz val="8"/>
        <rFont val="Arial"/>
        <family val="2"/>
      </rPr>
      <t xml:space="preserve">The legal name of the branch is Bank of China (Luxemburg) S.A., Stockholm branch. </t>
    </r>
  </si>
  <si>
    <r>
      <t xml:space="preserve">12    </t>
    </r>
    <r>
      <rPr>
        <sz val="8"/>
        <rFont val="Arial"/>
        <family val="2"/>
      </rPr>
      <t>The legal name of the branch is Crédit Agricole Corporate and Investment Bank.</t>
    </r>
  </si>
  <si>
    <r>
      <t xml:space="preserve">13    </t>
    </r>
    <r>
      <rPr>
        <sz val="8"/>
        <rFont val="Arial"/>
        <family val="2"/>
      </rPr>
      <t>Figures from 2022.</t>
    </r>
  </si>
  <si>
    <r>
      <t xml:space="preserve">14    </t>
    </r>
    <r>
      <rPr>
        <sz val="8"/>
        <rFont val="Arial"/>
        <family val="2"/>
      </rPr>
      <t>Sparbanken Södra Dalarna and Bergslagens Sparbank merged in 2024. The merged bank's name is Sparbanken Bergslagen.</t>
    </r>
  </si>
  <si>
    <r>
      <t xml:space="preserve">15    </t>
    </r>
    <r>
      <rPr>
        <sz val="8"/>
        <rFont val="Arial"/>
        <family val="2"/>
      </rPr>
      <t>The legal name of the branch is Landesbank Hessen-Thüringen Girozentrale Stockholm, branch.</t>
    </r>
  </si>
  <si>
    <r>
      <t xml:space="preserve">16   </t>
    </r>
    <r>
      <rPr>
        <sz val="8"/>
        <rFont val="Arial"/>
        <family val="2"/>
      </rPr>
      <t xml:space="preserve"> The legal name of the branch is Bank of America Merrill Lynch International Designated Activity Company, Stockholm branch.</t>
    </r>
  </si>
  <si>
    <r>
      <t xml:space="preserve">17    </t>
    </r>
    <r>
      <rPr>
        <sz val="8"/>
        <rFont val="Arial"/>
        <family val="2"/>
      </rPr>
      <t>European Bank for Financial Services (ebase), branch, changed name to FNZ Bank, branch.</t>
    </r>
  </si>
  <si>
    <r>
      <t xml:space="preserve">18    </t>
    </r>
    <r>
      <rPr>
        <sz val="8"/>
        <rFont val="Arial"/>
        <family val="2"/>
      </rPr>
      <t>Qred Bank stared the banking business in 2023.</t>
    </r>
  </si>
  <si>
    <r>
      <t xml:space="preserve">19    </t>
    </r>
    <r>
      <rPr>
        <sz val="8"/>
        <rFont val="Arial"/>
        <family val="2"/>
      </rPr>
      <t>The legal name of the branch is Renault Finance Nordic Bank branch to RCI Banque SA France.</t>
    </r>
  </si>
  <si>
    <t>Since 2023 the following banks are no longer registered as bank at the Finansinspektionen (FSA):</t>
  </si>
  <si>
    <r>
      <t>SBAB Bank</t>
    </r>
    <r>
      <rPr>
        <vertAlign val="superscript"/>
        <sz val="10"/>
        <rFont val="Arial"/>
        <family val="2"/>
      </rPr>
      <t>5</t>
    </r>
  </si>
  <si>
    <r>
      <t>Danske Bank, branch</t>
    </r>
    <r>
      <rPr>
        <vertAlign val="superscript"/>
        <sz val="1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</si>
</sst>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vertAlign val="superscript"/>
      <sz val="10"/>
      <name val="Arial Narrow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  <xf numFmtId="0" fontId="4" fillId="0" borderId="0"/>
    <xf numFmtId="164" fontId="39" fillId="0" borderId="0" applyFont="0" applyFill="0" applyBorder="0" applyAlignment="0" applyProtection="0"/>
  </cellStyleXfs>
  <cellXfs count="247">
    <xf numFmtId="0" fontId="0" fillId="0" borderId="0" xfId="0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5" fillId="0" borderId="1" xfId="0" applyFont="1" applyBorder="1"/>
    <xf numFmtId="0" fontId="6" fillId="0" borderId="0" xfId="0" applyFont="1"/>
    <xf numFmtId="0" fontId="13" fillId="0" borderId="0" xfId="0" applyFont="1"/>
    <xf numFmtId="0" fontId="7" fillId="0" borderId="0" xfId="0" applyFont="1"/>
    <xf numFmtId="0" fontId="12" fillId="0" borderId="0" xfId="0" applyFont="1"/>
    <xf numFmtId="3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0" applyFont="1"/>
    <xf numFmtId="3" fontId="6" fillId="0" borderId="0" xfId="0" applyNumberFormat="1" applyFont="1"/>
    <xf numFmtId="0" fontId="16" fillId="0" borderId="0" xfId="0" applyFont="1"/>
    <xf numFmtId="0" fontId="20" fillId="0" borderId="0" xfId="0" applyFont="1"/>
    <xf numFmtId="0" fontId="0" fillId="0" borderId="2" xfId="0" applyBorder="1"/>
    <xf numFmtId="3" fontId="9" fillId="0" borderId="0" xfId="0" applyNumberFormat="1" applyFont="1"/>
    <xf numFmtId="3" fontId="16" fillId="0" borderId="0" xfId="0" applyNumberFormat="1" applyFont="1"/>
    <xf numFmtId="14" fontId="7" fillId="0" borderId="0" xfId="0" applyNumberFormat="1" applyFont="1"/>
    <xf numFmtId="0" fontId="0" fillId="0" borderId="1" xfId="0" applyBorder="1"/>
    <xf numFmtId="0" fontId="13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5" fillId="0" borderId="2" xfId="0" applyFont="1" applyBorder="1"/>
    <xf numFmtId="0" fontId="26" fillId="0" borderId="0" xfId="0" applyFont="1" applyAlignment="1">
      <alignment wrapText="1"/>
    </xf>
    <xf numFmtId="0" fontId="17" fillId="0" borderId="0" xfId="0" applyFont="1" applyAlignment="1">
      <alignment readingOrder="1"/>
    </xf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readingOrder="1"/>
    </xf>
    <xf numFmtId="0" fontId="17" fillId="0" borderId="0" xfId="0" applyFont="1" applyAlignment="1">
      <alignment horizontal="lef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0" fillId="0" borderId="1" xfId="0" applyFont="1" applyBorder="1"/>
    <xf numFmtId="3" fontId="29" fillId="0" borderId="0" xfId="0" applyNumberFormat="1" applyFont="1"/>
    <xf numFmtId="0" fontId="8" fillId="0" borderId="0" xfId="0" applyFont="1"/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29" fillId="0" borderId="1" xfId="0" applyNumberFormat="1" applyFont="1" applyBorder="1"/>
    <xf numFmtId="0" fontId="29" fillId="0" borderId="0" xfId="0" applyFont="1" applyAlignment="1">
      <alignment horizontal="left"/>
    </xf>
    <xf numFmtId="9" fontId="30" fillId="0" borderId="0" xfId="3" applyFont="1" applyFill="1"/>
    <xf numFmtId="165" fontId="29" fillId="0" borderId="0" xfId="0" applyNumberFormat="1" applyFont="1"/>
    <xf numFmtId="3" fontId="17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9" fillId="0" borderId="1" xfId="0" applyFont="1" applyBorder="1"/>
    <xf numFmtId="0" fontId="24" fillId="0" borderId="0" xfId="0" applyFont="1" applyAlignment="1">
      <alignment horizontal="left"/>
    </xf>
    <xf numFmtId="3" fontId="16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10" fillId="0" borderId="0" xfId="2" applyFont="1"/>
    <xf numFmtId="0" fontId="8" fillId="0" borderId="0" xfId="2"/>
    <xf numFmtId="0" fontId="8" fillId="0" borderId="0" xfId="2" applyAlignment="1">
      <alignment wrapText="1"/>
    </xf>
    <xf numFmtId="3" fontId="8" fillId="0" borderId="0" xfId="2" applyNumberFormat="1"/>
    <xf numFmtId="0" fontId="11" fillId="0" borderId="0" xfId="2" applyFont="1"/>
    <xf numFmtId="0" fontId="17" fillId="0" borderId="0" xfId="2" applyFont="1"/>
    <xf numFmtId="0" fontId="13" fillId="0" borderId="0" xfId="2" applyFont="1"/>
    <xf numFmtId="0" fontId="13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3" fontId="8" fillId="0" borderId="0" xfId="0" applyNumberFormat="1" applyFont="1" applyProtection="1">
      <protection locked="0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Alignment="1">
      <alignment horizontal="right" wrapText="1"/>
    </xf>
    <xf numFmtId="0" fontId="17" fillId="0" borderId="0" xfId="2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/>
    <xf numFmtId="0" fontId="17" fillId="0" borderId="0" xfId="0" applyFont="1" applyAlignment="1">
      <alignment vertical="center" readingOrder="1"/>
    </xf>
    <xf numFmtId="0" fontId="17" fillId="0" borderId="0" xfId="0" applyFont="1" applyAlignment="1">
      <alignment vertical="top" readingOrder="1"/>
    </xf>
    <xf numFmtId="1" fontId="29" fillId="0" borderId="0" xfId="0" applyNumberFormat="1" applyFont="1"/>
    <xf numFmtId="3" fontId="5" fillId="0" borderId="0" xfId="0" applyNumberFormat="1" applyFont="1" applyProtection="1">
      <protection locked="0"/>
    </xf>
    <xf numFmtId="0" fontId="5" fillId="0" borderId="2" xfId="0" applyFont="1" applyBorder="1" applyAlignment="1">
      <alignment horizontal="center" vertical="top"/>
    </xf>
    <xf numFmtId="0" fontId="5" fillId="0" borderId="0" xfId="2" applyFont="1"/>
    <xf numFmtId="0" fontId="2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2" xfId="2" applyFont="1" applyBorder="1"/>
    <xf numFmtId="3" fontId="5" fillId="0" borderId="0" xfId="2" applyNumberFormat="1" applyFont="1" applyProtection="1">
      <protection locked="0"/>
    </xf>
    <xf numFmtId="3" fontId="5" fillId="0" borderId="2" xfId="2" applyNumberFormat="1" applyFont="1" applyBorder="1" applyProtection="1">
      <protection locked="0"/>
    </xf>
    <xf numFmtId="3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readingOrder="1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14" fontId="29" fillId="0" borderId="1" xfId="0" quotePrefix="1" applyNumberFormat="1" applyFont="1" applyBorder="1"/>
    <xf numFmtId="14" fontId="29" fillId="0" borderId="1" xfId="0" quotePrefix="1" applyNumberFormat="1" applyFont="1" applyBorder="1" applyAlignment="1">
      <alignment horizontal="right"/>
    </xf>
    <xf numFmtId="9" fontId="29" fillId="0" borderId="0" xfId="3" applyFont="1" applyFill="1"/>
    <xf numFmtId="9" fontId="29" fillId="0" borderId="1" xfId="3" applyFont="1" applyFill="1" applyBorder="1"/>
    <xf numFmtId="0" fontId="30" fillId="0" borderId="0" xfId="0" applyFont="1"/>
    <xf numFmtId="0" fontId="24" fillId="0" borderId="2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5" fillId="0" borderId="1" xfId="0" applyFont="1" applyBorder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3" fontId="8" fillId="0" borderId="0" xfId="0" applyNumberFormat="1" applyFont="1" applyAlignment="1">
      <alignment vertical="top"/>
    </xf>
    <xf numFmtId="3" fontId="5" fillId="0" borderId="1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1" xfId="0" applyNumberFormat="1" applyFont="1" applyBorder="1" applyAlignment="1">
      <alignment horizontal="left"/>
    </xf>
    <xf numFmtId="0" fontId="32" fillId="0" borderId="3" xfId="2" applyFont="1" applyBorder="1" applyAlignment="1">
      <alignment horizontal="center" wrapText="1"/>
    </xf>
    <xf numFmtId="0" fontId="31" fillId="0" borderId="3" xfId="2" applyFont="1" applyBorder="1" applyAlignment="1">
      <alignment wrapText="1"/>
    </xf>
    <xf numFmtId="0" fontId="33" fillId="0" borderId="3" xfId="2" applyFont="1" applyBorder="1" applyAlignment="1">
      <alignment wrapText="1"/>
    </xf>
    <xf numFmtId="0" fontId="31" fillId="0" borderId="4" xfId="2" applyFont="1" applyBorder="1" applyAlignment="1">
      <alignment wrapText="1"/>
    </xf>
    <xf numFmtId="0" fontId="31" fillId="0" borderId="3" xfId="4" applyFont="1" applyBorder="1" applyAlignment="1">
      <alignment wrapText="1"/>
    </xf>
    <xf numFmtId="165" fontId="8" fillId="0" borderId="0" xfId="2" applyNumberFormat="1" applyAlignment="1">
      <alignment wrapText="1"/>
    </xf>
    <xf numFmtId="0" fontId="31" fillId="0" borderId="0" xfId="2" applyFont="1" applyAlignment="1">
      <alignment wrapText="1"/>
    </xf>
    <xf numFmtId="0" fontId="33" fillId="0" borderId="0" xfId="2" applyFont="1" applyAlignment="1">
      <alignment wrapText="1"/>
    </xf>
    <xf numFmtId="0" fontId="31" fillId="0" borderId="5" xfId="2" applyFont="1" applyBorder="1" applyAlignment="1">
      <alignment wrapText="1"/>
    </xf>
    <xf numFmtId="165" fontId="31" fillId="0" borderId="5" xfId="2" applyNumberFormat="1" applyFont="1" applyBorder="1" applyAlignment="1">
      <alignment wrapText="1"/>
    </xf>
    <xf numFmtId="3" fontId="4" fillId="0" borderId="0" xfId="4" applyNumberFormat="1" applyAlignment="1">
      <alignment wrapText="1"/>
    </xf>
    <xf numFmtId="165" fontId="8" fillId="0" borderId="0" xfId="2" applyNumberFormat="1"/>
    <xf numFmtId="165" fontId="31" fillId="0" borderId="5" xfId="2" applyNumberFormat="1" applyFont="1" applyBorder="1"/>
    <xf numFmtId="0" fontId="33" fillId="0" borderId="0" xfId="2" applyFont="1"/>
    <xf numFmtId="165" fontId="8" fillId="0" borderId="5" xfId="2" applyNumberFormat="1" applyBorder="1"/>
    <xf numFmtId="3" fontId="4" fillId="0" borderId="0" xfId="4" applyNumberFormat="1"/>
    <xf numFmtId="165" fontId="35" fillId="0" borderId="0" xfId="4" applyNumberFormat="1" applyFont="1"/>
    <xf numFmtId="165" fontId="36" fillId="0" borderId="0" xfId="2" quotePrefix="1" applyNumberFormat="1" applyFont="1"/>
    <xf numFmtId="3" fontId="38" fillId="0" borderId="0" xfId="4" applyNumberFormat="1" applyFont="1"/>
    <xf numFmtId="0" fontId="8" fillId="0" borderId="5" xfId="2" applyBorder="1" applyAlignment="1">
      <alignment wrapText="1"/>
    </xf>
    <xf numFmtId="0" fontId="8" fillId="0" borderId="5" xfId="2" applyBorder="1"/>
    <xf numFmtId="165" fontId="36" fillId="0" borderId="0" xfId="2" applyNumberFormat="1" applyFont="1"/>
    <xf numFmtId="0" fontId="37" fillId="0" borderId="0" xfId="2" applyFont="1"/>
    <xf numFmtId="0" fontId="37" fillId="0" borderId="0" xfId="4" applyFont="1"/>
    <xf numFmtId="165" fontId="0" fillId="0" borderId="0" xfId="0" applyNumberFormat="1"/>
    <xf numFmtId="165" fontId="0" fillId="0" borderId="5" xfId="0" applyNumberFormat="1" applyBorder="1"/>
    <xf numFmtId="165" fontId="33" fillId="0" borderId="0" xfId="0" applyNumberFormat="1" applyFont="1"/>
    <xf numFmtId="0" fontId="17" fillId="0" borderId="0" xfId="0" applyFont="1" applyAlignment="1">
      <alignment horizontal="left" vertical="center"/>
    </xf>
    <xf numFmtId="3" fontId="5" fillId="0" borderId="0" xfId="5" applyNumberFormat="1" applyFont="1" applyFill="1"/>
    <xf numFmtId="3" fontId="39" fillId="0" borderId="0" xfId="5" applyNumberFormat="1" applyFill="1"/>
    <xf numFmtId="167" fontId="5" fillId="0" borderId="0" xfId="0" applyNumberFormat="1" applyFont="1" applyAlignment="1">
      <alignment horizontal="left"/>
    </xf>
    <xf numFmtId="3" fontId="17" fillId="0" borderId="0" xfId="0" applyNumberFormat="1" applyFont="1"/>
    <xf numFmtId="0" fontId="13" fillId="0" borderId="0" xfId="0" applyFont="1" applyAlignment="1">
      <alignment horizontal="left" readingOrder="1"/>
    </xf>
    <xf numFmtId="0" fontId="6" fillId="0" borderId="0" xfId="2" applyFont="1"/>
    <xf numFmtId="3" fontId="6" fillId="0" borderId="0" xfId="2" applyNumberFormat="1" applyFont="1"/>
    <xf numFmtId="0" fontId="6" fillId="0" borderId="3" xfId="2" applyFont="1" applyBorder="1" applyAlignment="1">
      <alignment horizontal="center" wrapText="1"/>
    </xf>
    <xf numFmtId="3" fontId="8" fillId="0" borderId="3" xfId="2" applyNumberForma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3" fontId="5" fillId="0" borderId="0" xfId="2" applyNumberFormat="1" applyFont="1"/>
    <xf numFmtId="1" fontId="8" fillId="0" borderId="0" xfId="0" applyNumberFormat="1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3" fontId="8" fillId="0" borderId="1" xfId="0" applyNumberFormat="1" applyFont="1" applyBorder="1" applyAlignment="1">
      <alignment horizontal="right"/>
    </xf>
    <xf numFmtId="165" fontId="8" fillId="0" borderId="0" xfId="0" applyNumberFormat="1" applyFont="1"/>
    <xf numFmtId="165" fontId="35" fillId="0" borderId="6" xfId="4" applyNumberFormat="1" applyFont="1" applyBorder="1"/>
    <xf numFmtId="165" fontId="35" fillId="0" borderId="6" xfId="0" applyNumberFormat="1" applyFont="1" applyBorder="1"/>
    <xf numFmtId="165" fontId="35" fillId="0" borderId="6" xfId="4" applyNumberFormat="1" applyFont="1" applyBorder="1" applyAlignment="1">
      <alignment horizontal="right"/>
    </xf>
    <xf numFmtId="165" fontId="40" fillId="0" borderId="0" xfId="0" applyNumberFormat="1" applyFont="1"/>
    <xf numFmtId="3" fontId="38" fillId="0" borderId="0" xfId="4" applyNumberFormat="1" applyFont="1" applyAlignment="1">
      <alignment horizontal="right"/>
    </xf>
    <xf numFmtId="3" fontId="3" fillId="0" borderId="0" xfId="4" applyNumberFormat="1" applyFont="1"/>
    <xf numFmtId="3" fontId="3" fillId="0" borderId="0" xfId="4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165" fontId="33" fillId="0" borderId="6" xfId="0" applyNumberFormat="1" applyFont="1" applyBorder="1"/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2" xfId="0" quotePrefix="1" applyFont="1" applyBorder="1" applyAlignment="1">
      <alignment horizontal="right"/>
    </xf>
    <xf numFmtId="165" fontId="31" fillId="0" borderId="0" xfId="0" applyNumberFormat="1" applyFont="1"/>
    <xf numFmtId="3" fontId="2" fillId="0" borderId="0" xfId="4" applyNumberFormat="1" applyFont="1" applyAlignment="1">
      <alignment horizontal="right"/>
    </xf>
    <xf numFmtId="1" fontId="29" fillId="0" borderId="1" xfId="0" applyNumberFormat="1" applyFont="1" applyBorder="1"/>
    <xf numFmtId="3" fontId="15" fillId="0" borderId="3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166" fontId="5" fillId="0" borderId="3" xfId="0" applyNumberFormat="1" applyFont="1" applyBorder="1"/>
    <xf numFmtId="0" fontId="0" fillId="0" borderId="3" xfId="0" applyBorder="1"/>
    <xf numFmtId="0" fontId="29" fillId="0" borderId="3" xfId="0" applyFont="1" applyBorder="1" applyAlignment="1">
      <alignment horizontal="right" wrapText="1"/>
    </xf>
    <xf numFmtId="3" fontId="0" fillId="0" borderId="0" xfId="0" applyNumberFormat="1" applyAlignment="1" applyProtection="1">
      <alignment horizontal="right"/>
      <protection locked="0"/>
    </xf>
    <xf numFmtId="9" fontId="29" fillId="0" borderId="0" xfId="3" applyFont="1" applyFill="1" applyBorder="1"/>
    <xf numFmtId="3" fontId="16" fillId="0" borderId="0" xfId="0" quotePrefix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41" fillId="0" borderId="0" xfId="0" applyFont="1"/>
    <xf numFmtId="1" fontId="41" fillId="0" borderId="0" xfId="0" applyNumberFormat="1" applyFont="1"/>
    <xf numFmtId="3" fontId="41" fillId="0" borderId="0" xfId="0" applyNumberFormat="1" applyFont="1"/>
    <xf numFmtId="3" fontId="1" fillId="0" borderId="0" xfId="4" applyNumberFormat="1" applyFont="1" applyAlignment="1">
      <alignment horizontal="right"/>
    </xf>
    <xf numFmtId="0" fontId="8" fillId="0" borderId="0" xfId="0" quotePrefix="1" applyFont="1" applyAlignment="1">
      <alignment horizontal="right"/>
    </xf>
    <xf numFmtId="9" fontId="30" fillId="0" borderId="0" xfId="0" applyNumberFormat="1" applyFont="1"/>
    <xf numFmtId="166" fontId="8" fillId="0" borderId="0" xfId="0" applyNumberFormat="1" applyFont="1"/>
    <xf numFmtId="166" fontId="29" fillId="0" borderId="0" xfId="0" applyNumberFormat="1" applyFont="1"/>
    <xf numFmtId="0" fontId="5" fillId="2" borderId="1" xfId="0" applyFont="1" applyFill="1" applyBorder="1"/>
    <xf numFmtId="0" fontId="29" fillId="2" borderId="1" xfId="0" quotePrefix="1" applyFont="1" applyFill="1" applyBorder="1"/>
    <xf numFmtId="3" fontId="8" fillId="2" borderId="0" xfId="0" applyNumberFormat="1" applyFont="1" applyFill="1" applyAlignment="1">
      <alignment horizontal="right"/>
    </xf>
    <xf numFmtId="0" fontId="29" fillId="2" borderId="0" xfId="0" applyFont="1" applyFill="1"/>
    <xf numFmtId="3" fontId="29" fillId="2" borderId="0" xfId="0" applyNumberFormat="1" applyFont="1" applyFill="1"/>
    <xf numFmtId="0" fontId="29" fillId="2" borderId="1" xfId="0" applyFont="1" applyFill="1" applyBorder="1"/>
    <xf numFmtId="0" fontId="8" fillId="2" borderId="0" xfId="0" applyFont="1" applyFill="1"/>
    <xf numFmtId="165" fontId="29" fillId="2" borderId="0" xfId="0" applyNumberFormat="1" applyFont="1" applyFill="1"/>
    <xf numFmtId="0" fontId="24" fillId="0" borderId="0" xfId="0" applyFont="1"/>
    <xf numFmtId="165" fontId="0" fillId="0" borderId="1" xfId="0" applyNumberFormat="1" applyBorder="1"/>
    <xf numFmtId="0" fontId="2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3" fillId="0" borderId="0" xfId="0" applyFont="1"/>
    <xf numFmtId="0" fontId="0" fillId="0" borderId="0" xfId="0"/>
    <xf numFmtId="1" fontId="8" fillId="2" borderId="0" xfId="0" applyNumberFormat="1" applyFont="1" applyFill="1"/>
    <xf numFmtId="0" fontId="8" fillId="2" borderId="0" xfId="0" applyFont="1" applyFill="1" applyAlignment="1">
      <alignment horizontal="right"/>
    </xf>
    <xf numFmtId="3" fontId="8" fillId="2" borderId="0" xfId="0" applyNumberFormat="1" applyFont="1" applyFill="1"/>
    <xf numFmtId="0" fontId="15" fillId="0" borderId="2" xfId="0" applyFont="1" applyBorder="1"/>
    <xf numFmtId="0" fontId="15" fillId="0" borderId="0" xfId="0" applyFont="1"/>
    <xf numFmtId="0" fontId="15" fillId="0" borderId="1" xfId="0" applyFont="1" applyBorder="1"/>
    <xf numFmtId="0" fontId="8" fillId="0" borderId="0" xfId="2" applyFont="1"/>
    <xf numFmtId="0" fontId="8" fillId="0" borderId="2" xfId="2" applyFont="1" applyBorder="1"/>
    <xf numFmtId="0" fontId="8" fillId="0" borderId="1" xfId="0" applyFont="1" applyBorder="1" applyAlignment="1">
      <alignment wrapText="1"/>
    </xf>
    <xf numFmtId="0" fontId="8" fillId="0" borderId="1" xfId="2" applyFont="1" applyBorder="1" applyAlignment="1">
      <alignment horizontal="center" wrapText="1"/>
    </xf>
    <xf numFmtId="0" fontId="8" fillId="0" borderId="0" xfId="2" applyFont="1" applyAlignment="1">
      <alignment wrapText="1"/>
    </xf>
    <xf numFmtId="3" fontId="8" fillId="0" borderId="0" xfId="2" applyNumberFormat="1" applyFont="1"/>
    <xf numFmtId="3" fontId="8" fillId="0" borderId="0" xfId="2" applyNumberFormat="1" applyFont="1" applyProtection="1">
      <protection locked="0"/>
    </xf>
    <xf numFmtId="3" fontId="8" fillId="0" borderId="2" xfId="2" applyNumberFormat="1" applyFont="1" applyBorder="1"/>
    <xf numFmtId="3" fontId="8" fillId="0" borderId="2" xfId="2" applyNumberFormat="1" applyFont="1" applyBorder="1" applyProtection="1">
      <protection locked="0"/>
    </xf>
    <xf numFmtId="0" fontId="8" fillId="0" borderId="0" xfId="2" applyFont="1" applyAlignment="1">
      <alignment vertical="top"/>
    </xf>
    <xf numFmtId="3" fontId="8" fillId="0" borderId="0" xfId="2" applyNumberFormat="1" applyFont="1" applyAlignment="1">
      <alignment vertical="top"/>
    </xf>
    <xf numFmtId="0" fontId="8" fillId="0" borderId="0" xfId="0" applyFont="1" applyAlignment="1">
      <alignment vertical="center" readingOrder="1"/>
    </xf>
    <xf numFmtId="0" fontId="8" fillId="0" borderId="0" xfId="0" applyFont="1" applyAlignment="1">
      <alignment vertical="top" readingOrder="1"/>
    </xf>
    <xf numFmtId="9" fontId="8" fillId="0" borderId="0" xfId="0" applyNumberFormat="1" applyFont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center"/>
    </xf>
    <xf numFmtId="165" fontId="43" fillId="0" borderId="6" xfId="4" applyNumberFormat="1" applyFont="1" applyBorder="1"/>
    <xf numFmtId="165" fontId="44" fillId="0" borderId="6" xfId="0" applyNumberFormat="1" applyFont="1" applyBorder="1"/>
    <xf numFmtId="165" fontId="43" fillId="0" borderId="6" xfId="4" applyNumberFormat="1" applyFont="1" applyBorder="1" applyAlignment="1">
      <alignment horizontal="right"/>
    </xf>
    <xf numFmtId="165" fontId="45" fillId="0" borderId="0" xfId="0" applyNumberFormat="1" applyFont="1"/>
    <xf numFmtId="3" fontId="46" fillId="0" borderId="0" xfId="4" applyNumberFormat="1" applyFont="1" applyAlignment="1">
      <alignment horizontal="right"/>
    </xf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zoomScaleNormal="100" workbookViewId="0">
      <selection activeCell="A2" sqref="A2"/>
    </sheetView>
  </sheetViews>
  <sheetFormatPr defaultRowHeight="12.5" x14ac:dyDescent="0.25"/>
  <cols>
    <col min="1" max="1" width="6.54296875" style="37" customWidth="1"/>
    <col min="2" max="2" width="25.1796875" style="37" customWidth="1"/>
    <col min="3" max="4" width="8.7265625" style="37" bestFit="1" customWidth="1"/>
    <col min="5" max="5" width="2.54296875" style="37" customWidth="1"/>
    <col min="6" max="6" width="6.54296875" style="37" customWidth="1"/>
    <col min="7" max="7" width="20" style="37" customWidth="1"/>
    <col min="8" max="8" width="5" style="37" customWidth="1"/>
    <col min="9" max="9" width="8.453125" style="37" bestFit="1" customWidth="1"/>
    <col min="10" max="16384" width="8.7265625" style="37"/>
  </cols>
  <sheetData>
    <row r="1" spans="1:9" ht="15.5" x14ac:dyDescent="0.35">
      <c r="A1" s="5" t="s">
        <v>0</v>
      </c>
    </row>
    <row r="3" spans="1:9" ht="13" x14ac:dyDescent="0.3">
      <c r="A3" s="6" t="s">
        <v>1</v>
      </c>
      <c r="B3" s="117"/>
      <c r="C3" s="105" t="s">
        <v>350</v>
      </c>
      <c r="D3" s="106" t="s">
        <v>370</v>
      </c>
      <c r="F3" s="6" t="s">
        <v>2</v>
      </c>
      <c r="G3" s="117"/>
      <c r="H3" s="117"/>
      <c r="I3" s="106" t="s">
        <v>370</v>
      </c>
    </row>
    <row r="4" spans="1:9" ht="13" x14ac:dyDescent="0.3">
      <c r="A4" s="37" t="s">
        <v>3</v>
      </c>
      <c r="C4" s="37">
        <f>SUM(C5:C9)</f>
        <v>123</v>
      </c>
      <c r="D4" s="37">
        <f>SUM(D5:D9)</f>
        <v>124</v>
      </c>
      <c r="F4" s="37" t="s">
        <v>4</v>
      </c>
      <c r="H4" s="107">
        <f>SUM(I5:I9)/I4</f>
        <v>1</v>
      </c>
      <c r="I4" s="2">
        <f>SUM(I5:I9)</f>
        <v>6361.2296196000007</v>
      </c>
    </row>
    <row r="5" spans="1:9" s="28" customFormat="1" ht="13" x14ac:dyDescent="0.3">
      <c r="A5" s="28" t="s">
        <v>5</v>
      </c>
      <c r="B5" s="28" t="s">
        <v>6</v>
      </c>
      <c r="C5" s="28">
        <v>41</v>
      </c>
      <c r="D5" s="28">
        <v>42</v>
      </c>
      <c r="F5" s="28" t="s">
        <v>5</v>
      </c>
      <c r="G5" s="28" t="s">
        <v>7</v>
      </c>
      <c r="H5" s="45">
        <f>I5/I$4</f>
        <v>0.41513276544261146</v>
      </c>
      <c r="I5" s="36">
        <v>2640.7548435999997</v>
      </c>
    </row>
    <row r="6" spans="1:9" s="28" customFormat="1" ht="13" x14ac:dyDescent="0.3">
      <c r="B6" s="28" t="s">
        <v>8</v>
      </c>
      <c r="C6" s="28">
        <v>0</v>
      </c>
      <c r="D6" s="28">
        <v>0</v>
      </c>
      <c r="G6" s="28" t="s">
        <v>9</v>
      </c>
      <c r="H6" s="45">
        <f>I6/I$4</f>
        <v>0.25302858169757614</v>
      </c>
      <c r="I6" s="36">
        <v>1609.5729084999998</v>
      </c>
    </row>
    <row r="7" spans="1:9" s="28" customFormat="1" ht="13" x14ac:dyDescent="0.3">
      <c r="B7" s="28" t="s">
        <v>10</v>
      </c>
      <c r="C7" s="28">
        <v>36</v>
      </c>
      <c r="D7" s="28">
        <v>36</v>
      </c>
      <c r="G7" s="28" t="s">
        <v>11</v>
      </c>
      <c r="H7" s="45">
        <f>I7/I$4</f>
        <v>2.968422179230714E-2</v>
      </c>
      <c r="I7" s="36">
        <v>188.8281509</v>
      </c>
    </row>
    <row r="8" spans="1:9" s="28" customFormat="1" ht="13" x14ac:dyDescent="0.3">
      <c r="B8" s="28" t="s">
        <v>12</v>
      </c>
      <c r="C8" s="28">
        <v>44</v>
      </c>
      <c r="D8" s="28">
        <v>44</v>
      </c>
      <c r="G8" s="28" t="s">
        <v>13</v>
      </c>
      <c r="H8" s="45">
        <f>I8/I$4</f>
        <v>0.21554787820821017</v>
      </c>
      <c r="I8" s="36">
        <v>1371.1495473</v>
      </c>
    </row>
    <row r="9" spans="1:9" ht="13" x14ac:dyDescent="0.3">
      <c r="B9" s="28" t="s">
        <v>14</v>
      </c>
      <c r="C9" s="28">
        <v>2</v>
      </c>
      <c r="D9" s="28">
        <v>2</v>
      </c>
      <c r="F9" s="28"/>
      <c r="G9" s="28" t="s">
        <v>15</v>
      </c>
      <c r="H9" s="45">
        <f>I9/I$4</f>
        <v>8.6606552859294902E-2</v>
      </c>
      <c r="I9" s="36">
        <v>550.9241692999999</v>
      </c>
    </row>
    <row r="11" spans="1:9" ht="13" x14ac:dyDescent="0.3">
      <c r="A11" s="6" t="s">
        <v>16</v>
      </c>
      <c r="B11" s="117"/>
      <c r="C11" s="105" t="s">
        <v>350</v>
      </c>
      <c r="D11" s="106" t="s">
        <v>370</v>
      </c>
      <c r="F11" s="6" t="s">
        <v>17</v>
      </c>
      <c r="G11" s="117"/>
      <c r="H11" s="117"/>
      <c r="I11" s="106" t="s">
        <v>370</v>
      </c>
    </row>
    <row r="12" spans="1:9" ht="13" x14ac:dyDescent="0.3">
      <c r="A12" s="37" t="s">
        <v>3</v>
      </c>
      <c r="C12" s="2">
        <f>C13+C14</f>
        <v>962</v>
      </c>
      <c r="D12" s="2">
        <f>D13+D14</f>
        <v>959</v>
      </c>
      <c r="F12" s="37" t="s">
        <v>18</v>
      </c>
      <c r="H12" s="107">
        <f>SUM(I13:I17)/I12</f>
        <v>1</v>
      </c>
      <c r="I12" s="2">
        <f>SUM(I13:I17)</f>
        <v>5390.5550782999999</v>
      </c>
    </row>
    <row r="13" spans="1:9" s="28" customFormat="1" ht="15" x14ac:dyDescent="0.3">
      <c r="A13" s="28" t="s">
        <v>5</v>
      </c>
      <c r="B13" s="28" t="s">
        <v>395</v>
      </c>
      <c r="C13" s="28">
        <v>840</v>
      </c>
      <c r="D13" s="36">
        <v>840</v>
      </c>
      <c r="F13" s="28" t="s">
        <v>5</v>
      </c>
      <c r="G13" s="28" t="s">
        <v>7</v>
      </c>
      <c r="H13" s="45">
        <f>I13/I$12</f>
        <v>0.28673298620435322</v>
      </c>
      <c r="I13" s="36">
        <v>1545.6499549</v>
      </c>
    </row>
    <row r="14" spans="1:9" s="28" customFormat="1" ht="13" x14ac:dyDescent="0.3">
      <c r="B14" s="28" t="s">
        <v>12</v>
      </c>
      <c r="C14" s="28">
        <v>122</v>
      </c>
      <c r="D14" s="28">
        <v>119</v>
      </c>
      <c r="G14" s="28" t="s">
        <v>9</v>
      </c>
      <c r="H14" s="45">
        <f>I14/I$12</f>
        <v>0.31896039491766637</v>
      </c>
      <c r="I14" s="36">
        <v>1719.3735766</v>
      </c>
    </row>
    <row r="15" spans="1:9" ht="13" x14ac:dyDescent="0.3">
      <c r="A15" s="109"/>
      <c r="F15" s="28"/>
      <c r="G15" s="28" t="s">
        <v>11</v>
      </c>
      <c r="H15" s="45">
        <f>I15/I$12</f>
        <v>3.1954721563539429E-2</v>
      </c>
      <c r="I15" s="36">
        <v>172.25368659999998</v>
      </c>
    </row>
    <row r="16" spans="1:9" ht="13" x14ac:dyDescent="0.3">
      <c r="A16" s="6" t="s">
        <v>19</v>
      </c>
      <c r="B16" s="6"/>
      <c r="C16" s="50">
        <v>2022</v>
      </c>
      <c r="D16" s="50">
        <v>2023</v>
      </c>
      <c r="F16" s="28"/>
      <c r="G16" s="28" t="s">
        <v>13</v>
      </c>
      <c r="H16" s="45">
        <f>I16/I$12</f>
        <v>0.32000111434609474</v>
      </c>
      <c r="I16" s="36">
        <v>1724.9836319999999</v>
      </c>
    </row>
    <row r="17" spans="1:9" ht="13" x14ac:dyDescent="0.3">
      <c r="A17" s="37" t="s">
        <v>3</v>
      </c>
      <c r="C17" s="2">
        <f>SUM(C18:C19)</f>
        <v>42918</v>
      </c>
      <c r="D17" s="2">
        <f>SUM(D18:D19)</f>
        <v>44438</v>
      </c>
      <c r="F17" s="28"/>
      <c r="G17" s="28" t="s">
        <v>15</v>
      </c>
      <c r="H17" s="45">
        <f>I17/I$12</f>
        <v>4.2350782968346247E-2</v>
      </c>
      <c r="I17" s="36">
        <v>228.29422820000002</v>
      </c>
    </row>
    <row r="18" spans="1:9" ht="15" x14ac:dyDescent="0.3">
      <c r="A18" s="28" t="s">
        <v>5</v>
      </c>
      <c r="B18" s="28" t="s">
        <v>395</v>
      </c>
      <c r="C18" s="36">
        <v>41002</v>
      </c>
      <c r="D18" s="36">
        <v>42396</v>
      </c>
      <c r="F18" s="28"/>
      <c r="G18" s="28"/>
      <c r="H18" s="45"/>
      <c r="I18" s="76"/>
    </row>
    <row r="19" spans="1:9" ht="13" x14ac:dyDescent="0.3">
      <c r="A19" s="28"/>
      <c r="B19" s="28" t="s">
        <v>12</v>
      </c>
      <c r="C19" s="36">
        <v>1916</v>
      </c>
      <c r="D19" s="36">
        <v>2042</v>
      </c>
      <c r="F19" s="4" t="s">
        <v>405</v>
      </c>
    </row>
    <row r="20" spans="1:9" ht="13" x14ac:dyDescent="0.3">
      <c r="F20" s="6" t="s">
        <v>20</v>
      </c>
      <c r="G20" s="117"/>
      <c r="H20" s="117"/>
      <c r="I20" s="106" t="s">
        <v>370</v>
      </c>
    </row>
    <row r="21" spans="1:9" ht="13" x14ac:dyDescent="0.3">
      <c r="A21" s="6" t="s">
        <v>21</v>
      </c>
      <c r="B21" s="6"/>
      <c r="C21" s="186">
        <v>2022</v>
      </c>
      <c r="D21" s="186">
        <v>2023</v>
      </c>
      <c r="F21" s="37" t="s">
        <v>18</v>
      </c>
      <c r="H21" s="107">
        <f>(SUM(I22:I24))/I21</f>
        <v>1</v>
      </c>
      <c r="I21" s="2">
        <f>SUM(I22:I23)+SUM(I24:I24)</f>
        <v>5285.2113222999997</v>
      </c>
    </row>
    <row r="22" spans="1:9" ht="13" x14ac:dyDescent="0.3">
      <c r="A22" s="37" t="s">
        <v>22</v>
      </c>
      <c r="C22" s="36">
        <v>64.956000000000003</v>
      </c>
      <c r="D22" s="36">
        <v>58.462000000000003</v>
      </c>
      <c r="F22" s="28" t="s">
        <v>5</v>
      </c>
      <c r="G22" s="28" t="s">
        <v>23</v>
      </c>
      <c r="H22" s="45">
        <f>I22/I$21</f>
        <v>0.52579448414385677</v>
      </c>
      <c r="I22" s="36">
        <v>2778.9349607999993</v>
      </c>
    </row>
    <row r="23" spans="1:9" ht="13" x14ac:dyDescent="0.3">
      <c r="F23" s="28"/>
      <c r="G23" s="28" t="s">
        <v>24</v>
      </c>
      <c r="H23" s="45">
        <f>I23/I$21</f>
        <v>0.2672056272265434</v>
      </c>
      <c r="I23" s="36">
        <v>1412.2382064000001</v>
      </c>
    </row>
    <row r="24" spans="1:9" ht="13" x14ac:dyDescent="0.3">
      <c r="A24" s="204" t="s">
        <v>25</v>
      </c>
      <c r="B24" s="204"/>
      <c r="C24" s="205">
        <v>2021</v>
      </c>
      <c r="D24" s="205">
        <v>2022</v>
      </c>
      <c r="F24" s="28"/>
      <c r="G24" s="28" t="s">
        <v>26</v>
      </c>
      <c r="H24" s="45">
        <f>I24/I$21</f>
        <v>0.20699988862959984</v>
      </c>
      <c r="I24" s="36">
        <v>1094.0381551</v>
      </c>
    </row>
    <row r="25" spans="1:9" x14ac:dyDescent="0.25">
      <c r="A25" s="210" t="s">
        <v>27</v>
      </c>
      <c r="B25" s="210"/>
      <c r="C25" s="206">
        <v>2304</v>
      </c>
      <c r="D25" s="206">
        <v>2128</v>
      </c>
    </row>
    <row r="26" spans="1:9" ht="13" x14ac:dyDescent="0.3">
      <c r="A26" s="210" t="s">
        <v>28</v>
      </c>
      <c r="B26" s="210"/>
      <c r="C26" s="219">
        <v>58.15</v>
      </c>
      <c r="D26" s="219">
        <v>56.808999999999997</v>
      </c>
      <c r="F26" s="4" t="s">
        <v>29</v>
      </c>
    </row>
    <row r="27" spans="1:9" ht="13" x14ac:dyDescent="0.3">
      <c r="A27" s="210" t="s">
        <v>30</v>
      </c>
      <c r="B27" s="210"/>
      <c r="C27" s="219">
        <v>79.156000000000006</v>
      </c>
      <c r="D27" s="219">
        <v>82.352999999999994</v>
      </c>
      <c r="F27" s="6" t="s">
        <v>31</v>
      </c>
      <c r="G27" s="117"/>
      <c r="H27" s="117"/>
      <c r="I27" s="43"/>
    </row>
    <row r="28" spans="1:9" x14ac:dyDescent="0.25">
      <c r="A28" s="210"/>
      <c r="B28" s="210"/>
      <c r="C28" s="210"/>
      <c r="D28" s="210"/>
      <c r="F28" s="37" t="s">
        <v>32</v>
      </c>
      <c r="H28" s="183">
        <v>2022</v>
      </c>
      <c r="I28" s="183">
        <v>2023</v>
      </c>
    </row>
    <row r="29" spans="1:9" ht="13" x14ac:dyDescent="0.3">
      <c r="A29" s="204" t="s">
        <v>33</v>
      </c>
      <c r="B29" s="204"/>
      <c r="C29" s="205">
        <v>2021</v>
      </c>
      <c r="D29" s="205">
        <v>2022</v>
      </c>
      <c r="F29" s="28"/>
      <c r="G29" s="44" t="s">
        <v>34</v>
      </c>
      <c r="H29" s="107">
        <v>0.63722965068086501</v>
      </c>
      <c r="I29" s="107">
        <v>0.7653346061275037</v>
      </c>
    </row>
    <row r="30" spans="1:9" ht="13" x14ac:dyDescent="0.3">
      <c r="A30" s="210" t="s">
        <v>35</v>
      </c>
      <c r="B30" s="210"/>
      <c r="C30" s="206">
        <v>275066</v>
      </c>
      <c r="D30" s="206">
        <v>207450</v>
      </c>
      <c r="F30" s="28"/>
      <c r="G30" s="44" t="s">
        <v>36</v>
      </c>
      <c r="H30" s="107">
        <v>0.28275949764948094</v>
      </c>
      <c r="I30" s="107">
        <v>0.21119262942817232</v>
      </c>
    </row>
    <row r="31" spans="1:9" ht="13" x14ac:dyDescent="0.3">
      <c r="A31" s="210" t="s">
        <v>28</v>
      </c>
      <c r="B31" s="210"/>
      <c r="C31" s="206">
        <v>2906.8130000000001</v>
      </c>
      <c r="D31" s="206">
        <v>3037.1390000000001</v>
      </c>
      <c r="F31" s="28"/>
      <c r="G31" s="44" t="s">
        <v>37</v>
      </c>
      <c r="H31" s="107">
        <v>8.0010851669654104E-2</v>
      </c>
      <c r="I31" s="107">
        <v>2.3472764444324019E-2</v>
      </c>
    </row>
    <row r="32" spans="1:9" s="28" customFormat="1" ht="13" x14ac:dyDescent="0.3">
      <c r="A32" s="210" t="s">
        <v>30</v>
      </c>
      <c r="B32" s="210"/>
      <c r="C32" s="220">
        <v>903</v>
      </c>
      <c r="D32" s="220">
        <v>965</v>
      </c>
      <c r="H32" s="45"/>
      <c r="I32" s="46"/>
    </row>
    <row r="33" spans="1:9" s="28" customFormat="1" ht="13" x14ac:dyDescent="0.3">
      <c r="A33" s="210"/>
      <c r="B33" s="210"/>
      <c r="C33" s="210"/>
      <c r="D33" s="210"/>
      <c r="F33" s="6" t="s">
        <v>38</v>
      </c>
      <c r="G33" s="117"/>
      <c r="H33" s="117"/>
      <c r="I33" s="106" t="s">
        <v>370</v>
      </c>
    </row>
    <row r="34" spans="1:9" s="28" customFormat="1" ht="13" x14ac:dyDescent="0.3">
      <c r="A34" s="204" t="s">
        <v>39</v>
      </c>
      <c r="B34" s="204"/>
      <c r="C34" s="205">
        <v>2021</v>
      </c>
      <c r="D34" s="205">
        <v>2022</v>
      </c>
      <c r="F34" s="37" t="s">
        <v>40</v>
      </c>
      <c r="G34" s="37"/>
      <c r="H34" s="193">
        <f>SUM(I35:I39)/I34</f>
        <v>1</v>
      </c>
      <c r="I34" s="2">
        <f>SUM(I35:I39)</f>
        <v>7240.9800000000005</v>
      </c>
    </row>
    <row r="35" spans="1:9" s="28" customFormat="1" ht="13" x14ac:dyDescent="0.3">
      <c r="A35" s="210" t="s">
        <v>41</v>
      </c>
      <c r="B35" s="210"/>
      <c r="C35" s="221">
        <f>SUM(C36:C41)</f>
        <v>5926.6510849999995</v>
      </c>
      <c r="D35" s="221">
        <f>SUM(D36:D41)</f>
        <v>6486.5740000000005</v>
      </c>
      <c r="F35" s="28" t="s">
        <v>42</v>
      </c>
      <c r="G35" s="28" t="s">
        <v>43</v>
      </c>
      <c r="H35" s="45">
        <f t="shared" ref="H35:H39" si="0">I35/I$34</f>
        <v>0.36167355799905537</v>
      </c>
      <c r="I35" s="2">
        <v>2618.8710000000001</v>
      </c>
    </row>
    <row r="36" spans="1:9" s="28" customFormat="1" ht="13" x14ac:dyDescent="0.3">
      <c r="A36" s="207" t="s">
        <v>5</v>
      </c>
      <c r="B36" s="207" t="s">
        <v>44</v>
      </c>
      <c r="C36" s="208">
        <v>0</v>
      </c>
      <c r="D36" s="208">
        <v>0</v>
      </c>
      <c r="F36" s="37"/>
      <c r="G36" s="28" t="s">
        <v>45</v>
      </c>
      <c r="H36" s="45">
        <f t="shared" si="0"/>
        <v>0.24274034730105593</v>
      </c>
      <c r="I36" s="2">
        <v>1757.6780000000001</v>
      </c>
    </row>
    <row r="37" spans="1:9" s="28" customFormat="1" ht="13" x14ac:dyDescent="0.3">
      <c r="A37" s="207"/>
      <c r="B37" s="207" t="s">
        <v>46</v>
      </c>
      <c r="C37" s="208">
        <v>568.64</v>
      </c>
      <c r="D37" s="208">
        <v>615.89700000000005</v>
      </c>
      <c r="G37" s="28" t="s">
        <v>49</v>
      </c>
      <c r="H37" s="45">
        <f t="shared" si="0"/>
        <v>0.19831031158765802</v>
      </c>
      <c r="I37" s="2">
        <v>1435.961</v>
      </c>
    </row>
    <row r="38" spans="1:9" ht="13" x14ac:dyDescent="0.3">
      <c r="A38" s="207"/>
      <c r="B38" s="207" t="s">
        <v>48</v>
      </c>
      <c r="C38" s="208">
        <v>2969.64</v>
      </c>
      <c r="D38" s="208">
        <v>3249.4290000000001</v>
      </c>
      <c r="G38" s="28" t="s">
        <v>47</v>
      </c>
      <c r="H38" s="45">
        <f t="shared" si="0"/>
        <v>0.18075246720747742</v>
      </c>
      <c r="I38" s="2">
        <v>1308.825</v>
      </c>
    </row>
    <row r="39" spans="1:9" ht="13" x14ac:dyDescent="0.3">
      <c r="A39" s="207"/>
      <c r="B39" s="207" t="s">
        <v>50</v>
      </c>
      <c r="C39" s="208">
        <v>29.295000000000002</v>
      </c>
      <c r="D39" s="208">
        <v>27.725999999999999</v>
      </c>
      <c r="G39" s="28" t="s">
        <v>15</v>
      </c>
      <c r="H39" s="45">
        <f t="shared" si="0"/>
        <v>1.6523315904753224E-2</v>
      </c>
      <c r="I39" s="164">
        <v>119.645</v>
      </c>
    </row>
    <row r="40" spans="1:9" ht="13" x14ac:dyDescent="0.3">
      <c r="A40" s="207"/>
      <c r="B40" s="207" t="s">
        <v>51</v>
      </c>
      <c r="C40" s="208">
        <v>1888.756085</v>
      </c>
      <c r="D40" s="208">
        <v>2104.404</v>
      </c>
    </row>
    <row r="41" spans="1:9" s="28" customFormat="1" ht="13" x14ac:dyDescent="0.3">
      <c r="A41" s="207"/>
      <c r="B41" s="207" t="s">
        <v>52</v>
      </c>
      <c r="C41" s="208">
        <v>470.32</v>
      </c>
      <c r="D41" s="208">
        <v>489.11799999999999</v>
      </c>
      <c r="F41" s="4" t="s">
        <v>53</v>
      </c>
      <c r="I41" s="37"/>
    </row>
    <row r="42" spans="1:9" s="28" customFormat="1" ht="13" x14ac:dyDescent="0.3">
      <c r="A42" s="37"/>
      <c r="B42" s="37"/>
      <c r="C42" s="37"/>
      <c r="D42" s="37"/>
      <c r="F42" s="6" t="s">
        <v>55</v>
      </c>
      <c r="G42" s="50"/>
      <c r="H42" s="108"/>
      <c r="I42" s="106" t="s">
        <v>370</v>
      </c>
    </row>
    <row r="43" spans="1:9" s="28" customFormat="1" ht="13" x14ac:dyDescent="0.3">
      <c r="A43" s="6" t="s">
        <v>54</v>
      </c>
      <c r="B43" s="50"/>
      <c r="C43" s="50">
        <v>2022</v>
      </c>
      <c r="D43" s="50">
        <v>2023</v>
      </c>
      <c r="F43" s="37" t="s">
        <v>56</v>
      </c>
      <c r="H43" s="107">
        <f>SUM(I44:I48)/I43</f>
        <v>1</v>
      </c>
      <c r="I43" s="2">
        <f>SUM(I44:I48)</f>
        <v>4942.7789807999998</v>
      </c>
    </row>
    <row r="44" spans="1:9" s="28" customFormat="1" ht="15" x14ac:dyDescent="0.3">
      <c r="A44" s="37" t="s">
        <v>400</v>
      </c>
      <c r="C44" s="76">
        <f>SUM(C45:C47)</f>
        <v>902.94597699999986</v>
      </c>
      <c r="D44" s="76">
        <f>SUM(D45:D47)</f>
        <v>1007.5437000000001</v>
      </c>
      <c r="F44" s="28" t="s">
        <v>5</v>
      </c>
      <c r="G44" s="28" t="s">
        <v>23</v>
      </c>
      <c r="H44" s="45">
        <f>I44/I$43</f>
        <v>0.54991546475340636</v>
      </c>
      <c r="I44" s="36">
        <v>2718.1106003999998</v>
      </c>
    </row>
    <row r="45" spans="1:9" s="28" customFormat="1" ht="13" x14ac:dyDescent="0.3">
      <c r="A45" s="37" t="s">
        <v>351</v>
      </c>
      <c r="B45" s="28" t="s">
        <v>352</v>
      </c>
      <c r="C45" s="76">
        <v>458.07799599999998</v>
      </c>
      <c r="D45" s="76">
        <v>475.70651400000003</v>
      </c>
      <c r="G45" s="28" t="s">
        <v>24</v>
      </c>
      <c r="H45" s="45">
        <f t="shared" ref="H45:H47" si="1">I45/I$43</f>
        <v>0.28403975695728323</v>
      </c>
      <c r="I45" s="36">
        <v>1403.9457404</v>
      </c>
    </row>
    <row r="46" spans="1:9" s="28" customFormat="1" ht="13" x14ac:dyDescent="0.3">
      <c r="A46" s="37"/>
      <c r="B46" s="28" t="s">
        <v>353</v>
      </c>
      <c r="C46" s="76">
        <v>331.04510699999997</v>
      </c>
      <c r="D46" s="76">
        <v>405.865993</v>
      </c>
      <c r="G46" s="28" t="s">
        <v>58</v>
      </c>
      <c r="H46" s="45">
        <f t="shared" si="1"/>
        <v>7.9109511454771228E-2</v>
      </c>
      <c r="I46" s="36">
        <v>391.02083040000002</v>
      </c>
    </row>
    <row r="47" spans="1:9" ht="13" x14ac:dyDescent="0.3">
      <c r="B47" s="28" t="s">
        <v>354</v>
      </c>
      <c r="C47" s="76">
        <v>113.822874</v>
      </c>
      <c r="D47" s="76">
        <v>125.971193</v>
      </c>
      <c r="F47" s="28"/>
      <c r="G47" s="28" t="s">
        <v>59</v>
      </c>
      <c r="H47" s="45">
        <f t="shared" si="1"/>
        <v>6.216705096335632E-2</v>
      </c>
      <c r="I47" s="36">
        <v>307.27799279999999</v>
      </c>
    </row>
    <row r="48" spans="1:9" ht="13" x14ac:dyDescent="0.3">
      <c r="A48" s="37" t="s">
        <v>57</v>
      </c>
      <c r="B48" s="28"/>
      <c r="C48" s="201">
        <v>0.17614157905078409</v>
      </c>
      <c r="D48" s="201">
        <v>0.11584051057796563</v>
      </c>
      <c r="G48" s="28" t="s">
        <v>60</v>
      </c>
      <c r="H48" s="45">
        <f>I48/I$43</f>
        <v>2.4768215871182941E-2</v>
      </c>
      <c r="I48" s="36">
        <v>122.4238168</v>
      </c>
    </row>
    <row r="50" spans="1:9" ht="13" x14ac:dyDescent="0.3">
      <c r="A50" s="6" t="s">
        <v>404</v>
      </c>
      <c r="B50" s="50"/>
      <c r="C50" s="50">
        <v>2022</v>
      </c>
      <c r="D50" s="50">
        <v>2023</v>
      </c>
      <c r="F50" s="50" t="s">
        <v>396</v>
      </c>
      <c r="G50" s="117"/>
      <c r="H50" s="117"/>
      <c r="I50" s="117"/>
    </row>
    <row r="51" spans="1:9" x14ac:dyDescent="0.25">
      <c r="A51" s="37" t="s">
        <v>403</v>
      </c>
      <c r="C51" s="202">
        <f>SUM(C52:C53)</f>
        <v>16.939115000000001</v>
      </c>
      <c r="D51" s="202">
        <f>SUM(D52:D53)</f>
        <v>16.315601000000001</v>
      </c>
      <c r="F51" s="109">
        <v>1</v>
      </c>
      <c r="G51" s="12" t="s">
        <v>397</v>
      </c>
    </row>
    <row r="52" spans="1:9" ht="13" x14ac:dyDescent="0.3">
      <c r="A52" s="28" t="s">
        <v>5</v>
      </c>
      <c r="B52" s="28" t="s">
        <v>368</v>
      </c>
      <c r="C52" s="203">
        <v>14.678210999999999</v>
      </c>
      <c r="D52" s="203">
        <v>14.389078</v>
      </c>
      <c r="G52" s="12" t="s">
        <v>408</v>
      </c>
    </row>
    <row r="53" spans="1:9" ht="13" x14ac:dyDescent="0.3">
      <c r="A53" s="28"/>
      <c r="B53" s="28" t="s">
        <v>369</v>
      </c>
      <c r="C53" s="203">
        <v>2.260904</v>
      </c>
      <c r="D53" s="203">
        <v>1.926523</v>
      </c>
      <c r="G53" s="12" t="s">
        <v>398</v>
      </c>
    </row>
    <row r="54" spans="1:9" x14ac:dyDescent="0.25">
      <c r="F54" s="109">
        <v>2</v>
      </c>
      <c r="G54" s="12" t="s">
        <v>402</v>
      </c>
    </row>
    <row r="55" spans="1:9" ht="15" x14ac:dyDescent="0.3">
      <c r="A55" s="204" t="s">
        <v>401</v>
      </c>
      <c r="B55" s="209"/>
      <c r="C55" s="205">
        <v>2021</v>
      </c>
      <c r="D55" s="205">
        <v>2022</v>
      </c>
      <c r="G55" s="12" t="s">
        <v>399</v>
      </c>
    </row>
    <row r="56" spans="1:9" ht="13" x14ac:dyDescent="0.3">
      <c r="A56" s="210" t="s">
        <v>333</v>
      </c>
      <c r="B56" s="207"/>
      <c r="C56" s="211">
        <v>155.30000000000001</v>
      </c>
      <c r="D56" s="211">
        <v>160.1</v>
      </c>
    </row>
    <row r="57" spans="1:9" x14ac:dyDescent="0.25">
      <c r="A57" s="12"/>
    </row>
  </sheetData>
  <phoneticPr fontId="28" type="noConversion"/>
  <pageMargins left="0.75" right="0.75" top="1" bottom="1" header="0.5" footer="0.5"/>
  <pageSetup paperSize="9" scale="92" orientation="portrait" r:id="rId1"/>
  <headerFooter alignWithMargins="0"/>
  <ignoredErrors>
    <ignoredError sqref="C44:D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2"/>
  <sheetViews>
    <sheetView showGridLines="0" zoomScaleNormal="100" zoomScaleSheetLayoutView="100" workbookViewId="0">
      <selection activeCell="A2" sqref="A2"/>
    </sheetView>
  </sheetViews>
  <sheetFormatPr defaultRowHeight="12.5" x14ac:dyDescent="0.25"/>
  <cols>
    <col min="1" max="1" width="32.26953125" style="37" customWidth="1"/>
    <col min="2" max="2" width="9.26953125" style="37" bestFit="1" customWidth="1"/>
    <col min="3" max="3" width="9.54296875" style="37" bestFit="1" customWidth="1"/>
    <col min="4" max="4" width="9.453125" style="37" bestFit="1" customWidth="1"/>
    <col min="5" max="5" width="10.1796875" style="37" bestFit="1" customWidth="1"/>
    <col min="6" max="6" width="12.81640625" style="83" bestFit="1" customWidth="1"/>
    <col min="7" max="7" width="9.81640625" style="37" bestFit="1" customWidth="1"/>
    <col min="8" max="8" width="10.7265625" style="37" bestFit="1" customWidth="1"/>
    <col min="9" max="16384" width="8.7265625" style="37"/>
  </cols>
  <sheetData>
    <row r="1" spans="1:31" ht="18" customHeight="1" x14ac:dyDescent="0.35">
      <c r="A1" s="5" t="s">
        <v>406</v>
      </c>
      <c r="B1" s="5"/>
    </row>
    <row r="2" spans="1:31" ht="13" customHeight="1" x14ac:dyDescent="0.25"/>
    <row r="3" spans="1:31" ht="13" customHeight="1" x14ac:dyDescent="0.3">
      <c r="A3" s="222" t="s">
        <v>61</v>
      </c>
      <c r="B3" s="110" t="s">
        <v>62</v>
      </c>
      <c r="C3" s="110" t="s">
        <v>63</v>
      </c>
      <c r="D3" s="110" t="s">
        <v>64</v>
      </c>
      <c r="E3" s="110" t="s">
        <v>65</v>
      </c>
      <c r="F3" s="110" t="s">
        <v>66</v>
      </c>
      <c r="G3" s="110" t="s">
        <v>67</v>
      </c>
      <c r="H3" s="20"/>
    </row>
    <row r="4" spans="1:31" ht="13" customHeight="1" x14ac:dyDescent="0.3">
      <c r="A4" s="223" t="s">
        <v>68</v>
      </c>
      <c r="B4" s="111" t="s">
        <v>69</v>
      </c>
      <c r="C4" s="111" t="s">
        <v>70</v>
      </c>
      <c r="D4" s="111" t="s">
        <v>71</v>
      </c>
      <c r="E4" s="111" t="s">
        <v>72</v>
      </c>
      <c r="F4" s="111" t="s">
        <v>73</v>
      </c>
      <c r="G4" s="111" t="s">
        <v>74</v>
      </c>
      <c r="I4" s="7"/>
    </row>
    <row r="5" spans="1:31" ht="13" customHeight="1" x14ac:dyDescent="0.3">
      <c r="A5" s="224" t="s">
        <v>75</v>
      </c>
      <c r="B5" s="112" t="s">
        <v>76</v>
      </c>
      <c r="C5" s="112" t="s">
        <v>76</v>
      </c>
      <c r="D5" s="112" t="s">
        <v>77</v>
      </c>
      <c r="E5" s="112" t="s">
        <v>78</v>
      </c>
      <c r="F5" s="112" t="s">
        <v>77</v>
      </c>
      <c r="G5" s="112" t="s">
        <v>78</v>
      </c>
      <c r="H5" s="7"/>
      <c r="I5" s="7"/>
      <c r="J5" s="2"/>
    </row>
    <row r="6" spans="1:31" ht="13" customHeight="1" x14ac:dyDescent="0.3">
      <c r="A6" s="15" t="s">
        <v>80</v>
      </c>
      <c r="B6" s="165">
        <v>108</v>
      </c>
      <c r="C6" s="165">
        <v>8044</v>
      </c>
      <c r="D6" s="165">
        <v>1870983</v>
      </c>
      <c r="E6" s="165">
        <v>1396028</v>
      </c>
      <c r="F6" s="165">
        <v>160102</v>
      </c>
      <c r="G6" s="165">
        <v>2918833</v>
      </c>
      <c r="H6" s="19"/>
      <c r="I6" s="16"/>
    </row>
    <row r="7" spans="1:31" ht="13" x14ac:dyDescent="0.3">
      <c r="A7" s="15" t="s">
        <v>79</v>
      </c>
      <c r="B7" s="165">
        <v>206</v>
      </c>
      <c r="C7" s="165">
        <v>6899</v>
      </c>
      <c r="D7" s="165">
        <v>600997</v>
      </c>
      <c r="E7" s="165">
        <v>1109471</v>
      </c>
      <c r="F7" s="165">
        <v>158431</v>
      </c>
      <c r="G7" s="165">
        <v>2360344</v>
      </c>
      <c r="H7" s="19"/>
      <c r="I7" s="16"/>
    </row>
    <row r="8" spans="1:31" ht="13" x14ac:dyDescent="0.3">
      <c r="A8" s="15" t="s">
        <v>81</v>
      </c>
      <c r="B8" s="165">
        <v>143</v>
      </c>
      <c r="C8" s="165">
        <v>9899</v>
      </c>
      <c r="D8" s="165">
        <v>471612</v>
      </c>
      <c r="E8" s="165">
        <v>864906</v>
      </c>
      <c r="F8" s="165">
        <v>118359</v>
      </c>
      <c r="G8" s="165">
        <v>1805299</v>
      </c>
      <c r="H8" s="19"/>
      <c r="I8" s="16"/>
    </row>
    <row r="9" spans="1:31" s="117" customFormat="1" ht="13" customHeight="1" x14ac:dyDescent="0.3">
      <c r="A9" s="15" t="s">
        <v>335</v>
      </c>
      <c r="B9" s="165">
        <v>107</v>
      </c>
      <c r="C9" s="165">
        <v>5677</v>
      </c>
      <c r="D9" s="165">
        <v>385410</v>
      </c>
      <c r="E9" s="165">
        <v>736551</v>
      </c>
      <c r="F9" s="165" t="s">
        <v>83</v>
      </c>
      <c r="G9" s="165">
        <v>1049260</v>
      </c>
      <c r="H9" s="19"/>
      <c r="I9" s="1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ht="13" x14ac:dyDescent="0.3">
      <c r="A10" s="15" t="s">
        <v>82</v>
      </c>
      <c r="B10" s="19">
        <v>24</v>
      </c>
      <c r="C10" s="19">
        <v>1440</v>
      </c>
      <c r="D10" s="19">
        <v>273584</v>
      </c>
      <c r="E10" s="19">
        <v>250784</v>
      </c>
      <c r="F10" s="165" t="s">
        <v>83</v>
      </c>
      <c r="G10" s="165">
        <v>545117</v>
      </c>
      <c r="H10" s="19"/>
      <c r="I10" s="16"/>
    </row>
    <row r="11" spans="1:31" ht="13.5" x14ac:dyDescent="0.3">
      <c r="A11" s="166" t="s">
        <v>336</v>
      </c>
      <c r="B11" s="165">
        <v>1</v>
      </c>
      <c r="C11" s="165">
        <v>855</v>
      </c>
      <c r="D11" s="165">
        <v>24180</v>
      </c>
      <c r="E11" s="165">
        <v>215211</v>
      </c>
      <c r="F11" s="165">
        <v>20877</v>
      </c>
      <c r="G11" s="165">
        <v>329973</v>
      </c>
      <c r="H11" s="19"/>
      <c r="I11" s="16"/>
    </row>
    <row r="12" spans="1:31" ht="14" x14ac:dyDescent="0.3">
      <c r="A12" s="15" t="s">
        <v>338</v>
      </c>
      <c r="B12" s="194">
        <v>122</v>
      </c>
      <c r="C12" s="194">
        <v>466</v>
      </c>
      <c r="D12" s="165">
        <v>55120</v>
      </c>
      <c r="E12" s="194">
        <v>151827</v>
      </c>
      <c r="F12" s="165">
        <v>11272</v>
      </c>
      <c r="G12" s="194">
        <v>237155</v>
      </c>
      <c r="H12" s="19"/>
      <c r="I12" s="16"/>
    </row>
    <row r="13" spans="1:31" ht="13" customHeight="1" x14ac:dyDescent="0.3">
      <c r="A13" s="167" t="s">
        <v>371</v>
      </c>
      <c r="B13" s="165">
        <v>1</v>
      </c>
      <c r="C13" s="165">
        <v>496</v>
      </c>
      <c r="D13" s="165">
        <v>100507</v>
      </c>
      <c r="E13" s="165">
        <v>96788</v>
      </c>
      <c r="F13" s="165">
        <v>18978</v>
      </c>
      <c r="G13" s="165">
        <v>129463</v>
      </c>
      <c r="H13" s="19"/>
      <c r="I13" s="16"/>
    </row>
    <row r="14" spans="1:31" ht="13" customHeight="1" x14ac:dyDescent="0.3">
      <c r="A14" s="15" t="s">
        <v>84</v>
      </c>
      <c r="B14" s="165">
        <v>17</v>
      </c>
      <c r="C14" s="165">
        <v>222</v>
      </c>
      <c r="D14" s="165">
        <v>104751</v>
      </c>
      <c r="E14" s="165">
        <v>29080</v>
      </c>
      <c r="F14" s="165">
        <v>6925</v>
      </c>
      <c r="G14" s="165">
        <v>118513</v>
      </c>
      <c r="H14" s="19"/>
      <c r="I14" s="16"/>
    </row>
    <row r="15" spans="1:31" ht="13" customHeight="1" x14ac:dyDescent="0.3">
      <c r="A15" s="15" t="s">
        <v>85</v>
      </c>
      <c r="B15" s="165">
        <v>1</v>
      </c>
      <c r="C15" s="165">
        <v>273</v>
      </c>
      <c r="D15" s="165">
        <v>102330</v>
      </c>
      <c r="E15" s="165">
        <v>53870</v>
      </c>
      <c r="F15" s="165">
        <v>5825</v>
      </c>
      <c r="G15" s="165">
        <v>117735</v>
      </c>
      <c r="H15" s="19"/>
      <c r="I15" s="16"/>
    </row>
    <row r="16" spans="1:31" ht="14" x14ac:dyDescent="0.3">
      <c r="A16" s="15" t="s">
        <v>372</v>
      </c>
      <c r="B16" s="165">
        <v>22</v>
      </c>
      <c r="C16" s="165">
        <v>489</v>
      </c>
      <c r="D16" s="165">
        <v>91948</v>
      </c>
      <c r="E16" s="165">
        <v>65649</v>
      </c>
      <c r="F16" s="165">
        <v>9506</v>
      </c>
      <c r="G16" s="165">
        <v>106343</v>
      </c>
      <c r="H16" s="19"/>
      <c r="I16" s="16"/>
    </row>
    <row r="17" spans="1:9" ht="13" x14ac:dyDescent="0.3">
      <c r="A17" s="15" t="s">
        <v>86</v>
      </c>
      <c r="B17" s="165">
        <v>3</v>
      </c>
      <c r="C17" s="165">
        <v>452</v>
      </c>
      <c r="D17" s="165">
        <v>65915</v>
      </c>
      <c r="E17" s="165">
        <v>53293</v>
      </c>
      <c r="F17" s="165" t="s">
        <v>83</v>
      </c>
      <c r="G17" s="165">
        <v>94504</v>
      </c>
      <c r="H17" s="19"/>
      <c r="I17" s="16"/>
    </row>
    <row r="18" spans="1:9" ht="13" customHeight="1" x14ac:dyDescent="0.3">
      <c r="A18" s="15" t="s">
        <v>88</v>
      </c>
      <c r="B18" s="165">
        <v>1</v>
      </c>
      <c r="C18" s="165">
        <v>628</v>
      </c>
      <c r="D18" s="165">
        <v>30200</v>
      </c>
      <c r="E18" s="165">
        <v>62273</v>
      </c>
      <c r="F18" s="165">
        <v>6932</v>
      </c>
      <c r="G18" s="165">
        <v>71834</v>
      </c>
      <c r="H18" s="19"/>
      <c r="I18" s="16"/>
    </row>
    <row r="19" spans="1:9" ht="13" x14ac:dyDescent="0.3">
      <c r="A19" s="15" t="s">
        <v>90</v>
      </c>
      <c r="B19" s="165">
        <v>1</v>
      </c>
      <c r="C19" s="165">
        <v>519</v>
      </c>
      <c r="D19" s="165">
        <v>19583</v>
      </c>
      <c r="E19" s="165">
        <v>61728</v>
      </c>
      <c r="F19" s="165">
        <v>4274</v>
      </c>
      <c r="G19" s="165">
        <v>67914</v>
      </c>
      <c r="H19" s="19"/>
      <c r="I19" s="16"/>
    </row>
    <row r="20" spans="1:9" ht="13" x14ac:dyDescent="0.3">
      <c r="A20" s="15" t="s">
        <v>89</v>
      </c>
      <c r="B20" s="165">
        <v>1</v>
      </c>
      <c r="C20" s="165">
        <v>283</v>
      </c>
      <c r="D20" s="165">
        <v>33413</v>
      </c>
      <c r="E20" s="165">
        <v>24396</v>
      </c>
      <c r="F20" s="165" t="s">
        <v>83</v>
      </c>
      <c r="G20" s="165">
        <v>61056</v>
      </c>
      <c r="H20" s="19"/>
      <c r="I20" s="16"/>
    </row>
    <row r="21" spans="1:9" ht="12.75" customHeight="1" x14ac:dyDescent="0.25">
      <c r="A21" s="15" t="s">
        <v>373</v>
      </c>
      <c r="B21" s="165">
        <v>1</v>
      </c>
      <c r="C21" s="165">
        <v>306</v>
      </c>
      <c r="D21" s="165">
        <v>45470</v>
      </c>
      <c r="E21" s="165">
        <v>42663</v>
      </c>
      <c r="F21" s="165">
        <v>7257</v>
      </c>
      <c r="G21" s="165">
        <v>54056</v>
      </c>
      <c r="H21" s="19"/>
      <c r="I21" s="15"/>
    </row>
    <row r="22" spans="1:9" ht="13" customHeight="1" x14ac:dyDescent="0.3">
      <c r="A22" s="15" t="s">
        <v>91</v>
      </c>
      <c r="B22" s="165">
        <v>1</v>
      </c>
      <c r="C22" s="165">
        <v>496</v>
      </c>
      <c r="D22" s="165">
        <v>38918</v>
      </c>
      <c r="E22" s="165">
        <v>36172</v>
      </c>
      <c r="F22" s="165">
        <v>6652</v>
      </c>
      <c r="G22" s="165">
        <v>50225</v>
      </c>
      <c r="H22" s="19"/>
      <c r="I22" s="16"/>
    </row>
    <row r="23" spans="1:9" ht="13" customHeight="1" x14ac:dyDescent="0.3">
      <c r="A23" s="15" t="s">
        <v>374</v>
      </c>
      <c r="B23" s="165">
        <v>1</v>
      </c>
      <c r="C23" s="165">
        <v>281</v>
      </c>
      <c r="D23" s="165">
        <v>16375</v>
      </c>
      <c r="E23" s="165">
        <v>24369</v>
      </c>
      <c r="F23" s="165">
        <v>1928</v>
      </c>
      <c r="G23" s="165">
        <v>49792</v>
      </c>
      <c r="H23" s="19"/>
      <c r="I23" s="16"/>
    </row>
    <row r="24" spans="1:9" ht="13" customHeight="1" x14ac:dyDescent="0.3">
      <c r="A24" s="15" t="s">
        <v>87</v>
      </c>
      <c r="B24" s="165">
        <v>1</v>
      </c>
      <c r="C24" s="165">
        <v>556</v>
      </c>
      <c r="D24" s="165">
        <v>25405</v>
      </c>
      <c r="E24" s="165">
        <v>30349</v>
      </c>
      <c r="F24" s="165">
        <v>9599</v>
      </c>
      <c r="G24" s="165">
        <v>44958</v>
      </c>
      <c r="H24" s="19"/>
      <c r="I24" s="16"/>
    </row>
    <row r="25" spans="1:9" ht="13" customHeight="1" x14ac:dyDescent="0.3">
      <c r="A25" s="15" t="s">
        <v>287</v>
      </c>
      <c r="B25" s="165">
        <v>1</v>
      </c>
      <c r="C25" s="165">
        <v>631</v>
      </c>
      <c r="D25" s="165">
        <v>28659</v>
      </c>
      <c r="E25" s="165">
        <v>35876</v>
      </c>
      <c r="F25" s="165">
        <v>5482</v>
      </c>
      <c r="G25" s="165">
        <v>43398</v>
      </c>
      <c r="H25" s="19"/>
      <c r="I25" s="16"/>
    </row>
    <row r="26" spans="1:9" ht="13" customHeight="1" x14ac:dyDescent="0.3">
      <c r="A26" s="15" t="s">
        <v>356</v>
      </c>
      <c r="B26" s="165">
        <v>1</v>
      </c>
      <c r="C26" s="165">
        <v>103</v>
      </c>
      <c r="D26" s="165">
        <v>10342</v>
      </c>
      <c r="E26" s="165">
        <v>36073</v>
      </c>
      <c r="F26" s="165" t="s">
        <v>83</v>
      </c>
      <c r="G26" s="165">
        <v>43036</v>
      </c>
      <c r="H26" s="19"/>
      <c r="I26" s="16"/>
    </row>
    <row r="27" spans="1:9" ht="13" customHeight="1" x14ac:dyDescent="0.3">
      <c r="A27" s="15" t="s">
        <v>375</v>
      </c>
      <c r="B27" s="19">
        <v>6</v>
      </c>
      <c r="C27" s="19">
        <v>163</v>
      </c>
      <c r="D27" s="19">
        <v>25353</v>
      </c>
      <c r="E27" s="19">
        <v>23363</v>
      </c>
      <c r="F27" s="165">
        <v>3737</v>
      </c>
      <c r="G27" s="165">
        <v>32170</v>
      </c>
      <c r="H27" s="19"/>
      <c r="I27" s="16"/>
    </row>
    <row r="28" spans="1:9" ht="13" customHeight="1" x14ac:dyDescent="0.3">
      <c r="A28" s="15" t="s">
        <v>382</v>
      </c>
      <c r="B28" s="165">
        <v>1</v>
      </c>
      <c r="C28" s="165">
        <v>32</v>
      </c>
      <c r="D28" s="165">
        <v>6835</v>
      </c>
      <c r="E28" s="165">
        <v>16429</v>
      </c>
      <c r="F28" s="165" t="s">
        <v>83</v>
      </c>
      <c r="G28" s="165">
        <v>29346</v>
      </c>
      <c r="H28" s="19"/>
      <c r="I28" s="16"/>
    </row>
    <row r="29" spans="1:9" ht="13" customHeight="1" x14ac:dyDescent="0.3">
      <c r="A29" s="15" t="s">
        <v>92</v>
      </c>
      <c r="B29" s="165">
        <v>1</v>
      </c>
      <c r="C29" s="165">
        <v>384</v>
      </c>
      <c r="D29" s="165">
        <v>19458</v>
      </c>
      <c r="E29" s="165">
        <v>24336</v>
      </c>
      <c r="F29" s="165">
        <v>3340</v>
      </c>
      <c r="G29" s="165">
        <v>28538</v>
      </c>
      <c r="H29" s="19"/>
      <c r="I29" s="16"/>
    </row>
    <row r="30" spans="1:9" s="81" customFormat="1" ht="13" x14ac:dyDescent="0.3">
      <c r="A30" s="15" t="s">
        <v>99</v>
      </c>
      <c r="B30" s="165">
        <v>1</v>
      </c>
      <c r="C30" s="165">
        <v>175</v>
      </c>
      <c r="D30" s="165">
        <v>21204</v>
      </c>
      <c r="E30" s="165">
        <v>15504</v>
      </c>
      <c r="F30" s="165">
        <v>2505</v>
      </c>
      <c r="G30" s="165">
        <v>26101</v>
      </c>
      <c r="H30" s="52"/>
      <c r="I30" s="53"/>
    </row>
    <row r="31" spans="1:9" s="81" customFormat="1" ht="13" x14ac:dyDescent="0.3">
      <c r="A31" s="15" t="s">
        <v>106</v>
      </c>
      <c r="B31" s="165">
        <v>1</v>
      </c>
      <c r="C31" s="165">
        <v>110</v>
      </c>
      <c r="D31" s="165">
        <v>15424</v>
      </c>
      <c r="E31" s="165">
        <v>20653</v>
      </c>
      <c r="F31" s="165">
        <v>2146</v>
      </c>
      <c r="G31" s="165">
        <v>23764</v>
      </c>
      <c r="H31" s="52"/>
      <c r="I31" s="53"/>
    </row>
    <row r="32" spans="1:9" ht="13" customHeight="1" x14ac:dyDescent="0.3">
      <c r="A32" s="15" t="s">
        <v>347</v>
      </c>
      <c r="B32" s="165">
        <v>1</v>
      </c>
      <c r="C32" s="165">
        <v>443</v>
      </c>
      <c r="D32" s="165">
        <v>18339</v>
      </c>
      <c r="E32" s="165">
        <v>35</v>
      </c>
      <c r="F32" s="165">
        <v>3980</v>
      </c>
      <c r="G32" s="165">
        <v>23687</v>
      </c>
      <c r="H32" s="19"/>
      <c r="I32" s="16"/>
    </row>
    <row r="33" spans="1:9" ht="13" customHeight="1" x14ac:dyDescent="0.3">
      <c r="A33" s="15" t="s">
        <v>334</v>
      </c>
      <c r="B33" s="165">
        <v>1</v>
      </c>
      <c r="C33" s="165">
        <v>302</v>
      </c>
      <c r="D33" s="165">
        <v>18040</v>
      </c>
      <c r="E33" s="165">
        <v>20240</v>
      </c>
      <c r="F33" s="165">
        <v>1584</v>
      </c>
      <c r="G33" s="165">
        <v>23027</v>
      </c>
      <c r="H33" s="19"/>
      <c r="I33" s="16"/>
    </row>
    <row r="34" spans="1:9" ht="13" customHeight="1" x14ac:dyDescent="0.3">
      <c r="A34" s="15" t="s">
        <v>383</v>
      </c>
      <c r="B34" s="165">
        <v>1</v>
      </c>
      <c r="C34" s="165">
        <v>55</v>
      </c>
      <c r="D34" s="165">
        <v>19389</v>
      </c>
      <c r="E34" s="165">
        <v>0</v>
      </c>
      <c r="F34" s="165" t="s">
        <v>83</v>
      </c>
      <c r="G34" s="165">
        <v>22878</v>
      </c>
      <c r="H34" s="19"/>
      <c r="I34" s="16"/>
    </row>
    <row r="35" spans="1:9" ht="13" x14ac:dyDescent="0.3">
      <c r="A35" s="15" t="s">
        <v>171</v>
      </c>
      <c r="B35" s="165">
        <v>5</v>
      </c>
      <c r="C35" s="165">
        <v>130</v>
      </c>
      <c r="D35" s="165">
        <v>15192</v>
      </c>
      <c r="E35" s="165">
        <v>14841</v>
      </c>
      <c r="F35" s="165">
        <v>2852</v>
      </c>
      <c r="G35" s="165">
        <v>21247</v>
      </c>
      <c r="H35" s="19"/>
      <c r="I35" s="16"/>
    </row>
    <row r="36" spans="1:9" ht="13" customHeight="1" x14ac:dyDescent="0.3">
      <c r="A36" s="15" t="s">
        <v>93</v>
      </c>
      <c r="B36" s="165">
        <v>3</v>
      </c>
      <c r="C36" s="165">
        <v>135</v>
      </c>
      <c r="D36" s="165">
        <v>13744</v>
      </c>
      <c r="E36" s="165">
        <v>14424</v>
      </c>
      <c r="F36" s="165">
        <v>4590</v>
      </c>
      <c r="G36" s="165">
        <v>20057</v>
      </c>
      <c r="H36" s="19"/>
      <c r="I36" s="16"/>
    </row>
    <row r="37" spans="1:9" ht="13" customHeight="1" x14ac:dyDescent="0.3">
      <c r="A37" s="15" t="s">
        <v>95</v>
      </c>
      <c r="B37" s="165">
        <v>5</v>
      </c>
      <c r="C37" s="165">
        <v>115</v>
      </c>
      <c r="D37" s="165">
        <v>13929</v>
      </c>
      <c r="E37" s="165">
        <v>14708</v>
      </c>
      <c r="F37" s="165">
        <v>4014</v>
      </c>
      <c r="G37" s="165">
        <v>19575</v>
      </c>
      <c r="H37" s="19"/>
      <c r="I37" s="16"/>
    </row>
    <row r="38" spans="1:9" ht="13" customHeight="1" x14ac:dyDescent="0.3">
      <c r="A38" s="15" t="s">
        <v>96</v>
      </c>
      <c r="B38" s="165">
        <v>4</v>
      </c>
      <c r="C38" s="165">
        <v>109</v>
      </c>
      <c r="D38" s="165">
        <v>12032</v>
      </c>
      <c r="E38" s="165">
        <v>12416</v>
      </c>
      <c r="F38" s="165">
        <v>4339</v>
      </c>
      <c r="G38" s="165">
        <v>17050</v>
      </c>
      <c r="H38" s="19"/>
      <c r="I38" s="16"/>
    </row>
    <row r="39" spans="1:9" ht="13" customHeight="1" x14ac:dyDescent="0.3">
      <c r="A39" s="15" t="s">
        <v>376</v>
      </c>
      <c r="B39" s="165">
        <v>3</v>
      </c>
      <c r="C39" s="165">
        <v>92.8</v>
      </c>
      <c r="D39" s="165">
        <v>13359</v>
      </c>
      <c r="E39" s="165">
        <v>13873</v>
      </c>
      <c r="F39" s="165">
        <v>1559</v>
      </c>
      <c r="G39" s="165">
        <v>16844</v>
      </c>
      <c r="H39" s="19"/>
      <c r="I39" s="16"/>
    </row>
    <row r="40" spans="1:9" ht="12" customHeight="1" x14ac:dyDescent="0.3">
      <c r="A40" s="15" t="s">
        <v>94</v>
      </c>
      <c r="B40" s="165">
        <v>3</v>
      </c>
      <c r="C40" s="165">
        <v>135</v>
      </c>
      <c r="D40" s="165">
        <v>12354</v>
      </c>
      <c r="E40" s="165">
        <v>11457</v>
      </c>
      <c r="F40" s="165" t="s">
        <v>83</v>
      </c>
      <c r="G40" s="165">
        <v>15121</v>
      </c>
      <c r="H40" s="19"/>
      <c r="I40" s="16"/>
    </row>
    <row r="41" spans="1:9" ht="13" customHeight="1" x14ac:dyDescent="0.3">
      <c r="A41" s="15" t="s">
        <v>307</v>
      </c>
      <c r="B41" s="19">
        <v>1</v>
      </c>
      <c r="C41" s="19">
        <v>85</v>
      </c>
      <c r="D41" s="165">
        <v>12482</v>
      </c>
      <c r="E41" s="165">
        <v>10041</v>
      </c>
      <c r="F41" s="165" t="s">
        <v>83</v>
      </c>
      <c r="G41" s="19">
        <v>14807</v>
      </c>
      <c r="H41" s="19"/>
      <c r="I41" s="16"/>
    </row>
    <row r="42" spans="1:9" ht="13" customHeight="1" x14ac:dyDescent="0.3">
      <c r="A42" s="15" t="s">
        <v>100</v>
      </c>
      <c r="B42" s="165">
        <v>1</v>
      </c>
      <c r="C42" s="165">
        <v>57</v>
      </c>
      <c r="D42" s="165">
        <v>8146</v>
      </c>
      <c r="E42" s="165">
        <v>7818</v>
      </c>
      <c r="F42" s="165">
        <v>3200</v>
      </c>
      <c r="G42" s="165">
        <v>11254</v>
      </c>
      <c r="H42" s="19"/>
      <c r="I42" s="16"/>
    </row>
    <row r="43" spans="1:9" ht="13" customHeight="1" x14ac:dyDescent="0.3">
      <c r="A43" s="15" t="s">
        <v>101</v>
      </c>
      <c r="B43" s="165">
        <v>1</v>
      </c>
      <c r="C43" s="165">
        <v>51</v>
      </c>
      <c r="D43" s="165">
        <v>10332</v>
      </c>
      <c r="E43" s="165">
        <v>9360</v>
      </c>
      <c r="F43" s="165" t="s">
        <v>83</v>
      </c>
      <c r="G43" s="165">
        <v>10768</v>
      </c>
      <c r="H43" s="19"/>
      <c r="I43" s="16"/>
    </row>
    <row r="44" spans="1:9" ht="13" customHeight="1" x14ac:dyDescent="0.3">
      <c r="A44" s="167" t="s">
        <v>104</v>
      </c>
      <c r="B44" s="165">
        <v>1</v>
      </c>
      <c r="C44" s="165">
        <v>51</v>
      </c>
      <c r="D44" s="165">
        <v>8100</v>
      </c>
      <c r="E44" s="165">
        <v>8541</v>
      </c>
      <c r="F44" s="165">
        <v>1207</v>
      </c>
      <c r="G44" s="165">
        <v>10009</v>
      </c>
      <c r="H44" s="19"/>
      <c r="I44" s="16"/>
    </row>
    <row r="45" spans="1:9" ht="13" customHeight="1" x14ac:dyDescent="0.3">
      <c r="A45" s="15" t="s">
        <v>107</v>
      </c>
      <c r="B45" s="165">
        <v>1</v>
      </c>
      <c r="C45" s="165">
        <v>131</v>
      </c>
      <c r="D45" s="165">
        <v>5931</v>
      </c>
      <c r="E45" s="165">
        <v>7840</v>
      </c>
      <c r="F45" s="165">
        <v>1398</v>
      </c>
      <c r="G45" s="165">
        <v>9544</v>
      </c>
      <c r="H45" s="19"/>
      <c r="I45" s="16"/>
    </row>
    <row r="46" spans="1:9" ht="13" customHeight="1" x14ac:dyDescent="0.3">
      <c r="A46" s="15" t="s">
        <v>384</v>
      </c>
      <c r="B46" s="165">
        <v>1</v>
      </c>
      <c r="C46" s="165">
        <v>87</v>
      </c>
      <c r="D46" s="165">
        <v>159</v>
      </c>
      <c r="E46" s="165">
        <v>5882</v>
      </c>
      <c r="F46" s="165" t="s">
        <v>83</v>
      </c>
      <c r="G46" s="165">
        <v>8829</v>
      </c>
      <c r="H46" s="19"/>
      <c r="I46" s="16"/>
    </row>
    <row r="47" spans="1:9" ht="14" x14ac:dyDescent="0.3">
      <c r="A47" s="15" t="s">
        <v>377</v>
      </c>
      <c r="B47" s="165">
        <v>5</v>
      </c>
      <c r="C47" s="165">
        <v>63</v>
      </c>
      <c r="D47" s="165">
        <v>7437</v>
      </c>
      <c r="E47" s="165">
        <v>7664</v>
      </c>
      <c r="F47" s="165">
        <v>601</v>
      </c>
      <c r="G47" s="165">
        <v>8574</v>
      </c>
      <c r="H47" s="19"/>
      <c r="I47" s="16"/>
    </row>
    <row r="48" spans="1:9" ht="13" customHeight="1" x14ac:dyDescent="0.3">
      <c r="A48" s="15" t="s">
        <v>102</v>
      </c>
      <c r="B48" s="165">
        <v>6</v>
      </c>
      <c r="C48" s="165">
        <v>73</v>
      </c>
      <c r="D48" s="165">
        <v>5806</v>
      </c>
      <c r="E48" s="165">
        <v>7051</v>
      </c>
      <c r="F48" s="165">
        <v>1181</v>
      </c>
      <c r="G48" s="165">
        <v>8309</v>
      </c>
      <c r="H48" s="19"/>
      <c r="I48" s="16"/>
    </row>
    <row r="49" spans="1:9" ht="13" customHeight="1" x14ac:dyDescent="0.3">
      <c r="A49" s="15" t="s">
        <v>103</v>
      </c>
      <c r="B49" s="165">
        <v>3</v>
      </c>
      <c r="C49" s="165">
        <v>54</v>
      </c>
      <c r="D49" s="165">
        <v>5604</v>
      </c>
      <c r="E49" s="165">
        <v>5857</v>
      </c>
      <c r="F49" s="165">
        <v>1424</v>
      </c>
      <c r="G49" s="165">
        <v>7372</v>
      </c>
      <c r="H49" s="19"/>
      <c r="I49" s="16"/>
    </row>
    <row r="50" spans="1:9" ht="13" x14ac:dyDescent="0.3">
      <c r="A50" s="15" t="s">
        <v>105</v>
      </c>
      <c r="B50" s="165">
        <v>4</v>
      </c>
      <c r="C50" s="165">
        <v>49</v>
      </c>
      <c r="D50" s="165">
        <v>5239</v>
      </c>
      <c r="E50" s="165">
        <v>5478</v>
      </c>
      <c r="F50" s="165">
        <v>986</v>
      </c>
      <c r="G50" s="165">
        <v>6731</v>
      </c>
      <c r="H50" s="19"/>
      <c r="I50" s="16"/>
    </row>
    <row r="51" spans="1:9" ht="13" customHeight="1" x14ac:dyDescent="0.3">
      <c r="A51" s="15" t="s">
        <v>108</v>
      </c>
      <c r="B51" s="165">
        <v>1</v>
      </c>
      <c r="C51" s="165">
        <v>34</v>
      </c>
      <c r="D51" s="165">
        <v>6489</v>
      </c>
      <c r="E51" s="165">
        <v>167</v>
      </c>
      <c r="F51" s="165" t="s">
        <v>83</v>
      </c>
      <c r="G51" s="165">
        <v>6500</v>
      </c>
      <c r="H51" s="19"/>
      <c r="I51" s="16"/>
    </row>
    <row r="52" spans="1:9" ht="13" customHeight="1" x14ac:dyDescent="0.3">
      <c r="A52" s="15" t="s">
        <v>378</v>
      </c>
      <c r="B52" s="165">
        <v>2</v>
      </c>
      <c r="C52" s="165">
        <v>41</v>
      </c>
      <c r="D52" s="165">
        <v>4488</v>
      </c>
      <c r="E52" s="165">
        <v>5411</v>
      </c>
      <c r="F52" s="165">
        <v>874</v>
      </c>
      <c r="G52" s="165">
        <v>6323</v>
      </c>
      <c r="H52" s="19"/>
      <c r="I52" s="16"/>
    </row>
    <row r="53" spans="1:9" ht="14" x14ac:dyDescent="0.3">
      <c r="A53" s="15" t="s">
        <v>379</v>
      </c>
      <c r="B53" s="165">
        <v>2</v>
      </c>
      <c r="C53" s="165">
        <v>44</v>
      </c>
      <c r="D53" s="165">
        <v>4759</v>
      </c>
      <c r="E53" s="165">
        <v>5257</v>
      </c>
      <c r="F53" s="165">
        <v>656</v>
      </c>
      <c r="G53" s="165">
        <v>5962</v>
      </c>
      <c r="H53" s="19"/>
      <c r="I53" s="16"/>
    </row>
    <row r="54" spans="1:9" ht="13" customHeight="1" x14ac:dyDescent="0.3">
      <c r="A54" s="15" t="s">
        <v>380</v>
      </c>
      <c r="B54" s="165">
        <v>1</v>
      </c>
      <c r="C54" s="165">
        <v>19</v>
      </c>
      <c r="D54" s="165">
        <v>2005</v>
      </c>
      <c r="E54" s="165">
        <v>2732</v>
      </c>
      <c r="F54" s="165">
        <v>310</v>
      </c>
      <c r="G54" s="165">
        <v>3070</v>
      </c>
      <c r="H54" s="19"/>
      <c r="I54" s="16"/>
    </row>
    <row r="55" spans="1:9" ht="13" customHeight="1" x14ac:dyDescent="0.3">
      <c r="A55" s="15" t="s">
        <v>355</v>
      </c>
      <c r="B55" s="19">
        <v>1</v>
      </c>
      <c r="C55" s="19">
        <v>28</v>
      </c>
      <c r="D55" s="165">
        <v>2745</v>
      </c>
      <c r="E55" s="165">
        <v>1827</v>
      </c>
      <c r="F55" s="165">
        <v>896</v>
      </c>
      <c r="G55" s="19">
        <v>2828</v>
      </c>
      <c r="H55" s="19"/>
      <c r="I55" s="16"/>
    </row>
    <row r="56" spans="1:9" ht="13" customHeight="1" x14ac:dyDescent="0.3">
      <c r="A56" s="15" t="s">
        <v>339</v>
      </c>
      <c r="B56" s="165">
        <v>1</v>
      </c>
      <c r="C56" s="165">
        <v>59</v>
      </c>
      <c r="D56" s="165">
        <v>0</v>
      </c>
      <c r="E56" s="165">
        <v>0</v>
      </c>
      <c r="F56" s="165" t="s">
        <v>83</v>
      </c>
      <c r="G56" s="165">
        <v>650</v>
      </c>
      <c r="H56" s="19"/>
      <c r="I56" s="16"/>
    </row>
    <row r="57" spans="1:9" ht="13" customHeight="1" x14ac:dyDescent="0.3">
      <c r="A57" s="15" t="s">
        <v>340</v>
      </c>
      <c r="B57" s="165">
        <v>1</v>
      </c>
      <c r="C57" s="165">
        <v>6</v>
      </c>
      <c r="D57" s="165">
        <v>525</v>
      </c>
      <c r="E57" s="165">
        <v>0</v>
      </c>
      <c r="F57" s="165" t="s">
        <v>83</v>
      </c>
      <c r="G57" s="165">
        <v>544</v>
      </c>
      <c r="H57" s="19"/>
      <c r="I57" s="16"/>
    </row>
    <row r="58" spans="1:9" ht="13" customHeight="1" x14ac:dyDescent="0.3">
      <c r="A58" s="15" t="s">
        <v>110</v>
      </c>
      <c r="B58" s="165">
        <v>1</v>
      </c>
      <c r="C58" s="165">
        <v>21</v>
      </c>
      <c r="D58" s="165">
        <v>0</v>
      </c>
      <c r="E58" s="165">
        <v>0</v>
      </c>
      <c r="F58" s="165" t="s">
        <v>83</v>
      </c>
      <c r="G58" s="165">
        <v>150</v>
      </c>
      <c r="H58" s="19"/>
      <c r="I58" s="16"/>
    </row>
    <row r="59" spans="1:9" ht="13" customHeight="1" x14ac:dyDescent="0.3">
      <c r="A59" s="15" t="s">
        <v>357</v>
      </c>
      <c r="B59" s="165">
        <v>1</v>
      </c>
      <c r="C59" s="165">
        <v>0</v>
      </c>
      <c r="D59" s="165">
        <v>0</v>
      </c>
      <c r="E59" s="165">
        <v>1.5109999999999999</v>
      </c>
      <c r="F59" s="165" t="s">
        <v>83</v>
      </c>
      <c r="G59" s="165">
        <v>66.796000000000006</v>
      </c>
      <c r="H59" s="19"/>
      <c r="I59" s="16"/>
    </row>
    <row r="60" spans="1:9" ht="13" customHeight="1" x14ac:dyDescent="0.3">
      <c r="A60" s="15" t="s">
        <v>109</v>
      </c>
      <c r="B60" s="165">
        <v>1</v>
      </c>
      <c r="C60" s="165">
        <v>4</v>
      </c>
      <c r="D60" s="165">
        <v>0</v>
      </c>
      <c r="E60" s="165">
        <v>0</v>
      </c>
      <c r="F60" s="165" t="s">
        <v>83</v>
      </c>
      <c r="G60" s="165">
        <v>55.51</v>
      </c>
      <c r="H60" s="19"/>
      <c r="I60" s="16"/>
    </row>
    <row r="61" spans="1:9" ht="13" customHeight="1" x14ac:dyDescent="0.3">
      <c r="A61" s="15" t="s">
        <v>97</v>
      </c>
      <c r="B61" s="165">
        <v>1</v>
      </c>
      <c r="C61" s="165">
        <v>11</v>
      </c>
      <c r="D61" s="165">
        <v>0</v>
      </c>
      <c r="E61" s="165">
        <v>0</v>
      </c>
      <c r="F61" s="165" t="s">
        <v>83</v>
      </c>
      <c r="G61" s="165">
        <v>35</v>
      </c>
      <c r="H61" s="19"/>
      <c r="I61" s="16"/>
    </row>
    <row r="62" spans="1:9" ht="13" customHeight="1" x14ac:dyDescent="0.3">
      <c r="A62" s="15" t="s">
        <v>385</v>
      </c>
      <c r="B62" s="165">
        <v>1</v>
      </c>
      <c r="C62" s="165">
        <v>9</v>
      </c>
      <c r="D62" s="165">
        <v>0</v>
      </c>
      <c r="E62" s="165">
        <v>0</v>
      </c>
      <c r="F62" s="165" t="s">
        <v>83</v>
      </c>
      <c r="G62" s="165">
        <v>24.5</v>
      </c>
      <c r="H62" s="19"/>
      <c r="I62" s="16"/>
    </row>
    <row r="63" spans="1:9" ht="13" customHeight="1" x14ac:dyDescent="0.3">
      <c r="A63" s="15" t="s">
        <v>305</v>
      </c>
      <c r="B63" s="165">
        <v>1</v>
      </c>
      <c r="C63" s="165">
        <v>9</v>
      </c>
      <c r="D63" s="165">
        <v>0</v>
      </c>
      <c r="E63" s="165">
        <v>0</v>
      </c>
      <c r="F63" s="165" t="s">
        <v>83</v>
      </c>
      <c r="G63" s="195">
        <v>0.05</v>
      </c>
      <c r="H63" s="19"/>
      <c r="I63" s="16"/>
    </row>
    <row r="64" spans="1:9" ht="13" customHeight="1" x14ac:dyDescent="0.3">
      <c r="A64" s="15" t="s">
        <v>330</v>
      </c>
      <c r="B64" s="165">
        <v>1</v>
      </c>
      <c r="C64" s="165">
        <v>14</v>
      </c>
      <c r="D64" s="165">
        <v>0</v>
      </c>
      <c r="E64" s="165">
        <v>0</v>
      </c>
      <c r="F64" s="165" t="s">
        <v>83</v>
      </c>
      <c r="G64" s="165">
        <v>0</v>
      </c>
      <c r="H64" s="19"/>
      <c r="I64" s="16"/>
    </row>
    <row r="65" spans="1:9" ht="13" customHeight="1" x14ac:dyDescent="0.3">
      <c r="A65" s="15" t="s">
        <v>290</v>
      </c>
      <c r="B65" s="165" t="s">
        <v>326</v>
      </c>
      <c r="C65" s="165" t="s">
        <v>326</v>
      </c>
      <c r="D65" s="165" t="s">
        <v>326</v>
      </c>
      <c r="E65" s="165" t="s">
        <v>326</v>
      </c>
      <c r="F65" s="165" t="s">
        <v>326</v>
      </c>
      <c r="G65" s="165" t="s">
        <v>326</v>
      </c>
      <c r="H65" s="19"/>
      <c r="I65" s="16"/>
    </row>
    <row r="66" spans="1:9" ht="13" customHeight="1" x14ac:dyDescent="0.3">
      <c r="A66" s="15" t="s">
        <v>341</v>
      </c>
      <c r="B66" s="165" t="s">
        <v>326</v>
      </c>
      <c r="C66" s="165" t="s">
        <v>326</v>
      </c>
      <c r="D66" s="165" t="s">
        <v>326</v>
      </c>
      <c r="E66" s="165" t="s">
        <v>326</v>
      </c>
      <c r="F66" s="165" t="s">
        <v>326</v>
      </c>
      <c r="G66" s="165" t="s">
        <v>326</v>
      </c>
      <c r="H66" s="19"/>
      <c r="I66" s="16"/>
    </row>
    <row r="67" spans="1:9" ht="13" customHeight="1" x14ac:dyDescent="0.3">
      <c r="A67" s="15" t="s">
        <v>386</v>
      </c>
      <c r="B67" s="165" t="s">
        <v>326</v>
      </c>
      <c r="C67" s="165" t="s">
        <v>326</v>
      </c>
      <c r="D67" s="165" t="s">
        <v>326</v>
      </c>
      <c r="E67" s="165" t="s">
        <v>326</v>
      </c>
      <c r="F67" s="165" t="s">
        <v>326</v>
      </c>
      <c r="G67" s="165" t="s">
        <v>326</v>
      </c>
      <c r="H67" s="19"/>
      <c r="I67" s="16"/>
    </row>
    <row r="68" spans="1:9" ht="13" customHeight="1" x14ac:dyDescent="0.3">
      <c r="A68" s="15" t="s">
        <v>306</v>
      </c>
      <c r="B68" s="165" t="s">
        <v>326</v>
      </c>
      <c r="C68" s="165" t="s">
        <v>326</v>
      </c>
      <c r="D68" s="165" t="s">
        <v>326</v>
      </c>
      <c r="E68" s="165" t="s">
        <v>326</v>
      </c>
      <c r="F68" s="165" t="s">
        <v>326</v>
      </c>
      <c r="G68" s="165" t="s">
        <v>326</v>
      </c>
      <c r="H68" s="19"/>
      <c r="I68" s="16"/>
    </row>
    <row r="69" spans="1:9" ht="13" customHeight="1" x14ac:dyDescent="0.3">
      <c r="A69" s="15" t="s">
        <v>112</v>
      </c>
      <c r="B69" s="165" t="s">
        <v>326</v>
      </c>
      <c r="C69" s="165" t="s">
        <v>326</v>
      </c>
      <c r="D69" s="165" t="s">
        <v>326</v>
      </c>
      <c r="E69" s="165" t="s">
        <v>326</v>
      </c>
      <c r="F69" s="165" t="s">
        <v>326</v>
      </c>
      <c r="G69" s="165" t="s">
        <v>326</v>
      </c>
      <c r="H69" s="19"/>
      <c r="I69" s="16"/>
    </row>
    <row r="70" spans="1:9" ht="13" customHeight="1" x14ac:dyDescent="0.3">
      <c r="A70" s="15" t="s">
        <v>98</v>
      </c>
      <c r="B70" s="165" t="s">
        <v>326</v>
      </c>
      <c r="C70" s="165" t="s">
        <v>326</v>
      </c>
      <c r="D70" s="165" t="s">
        <v>326</v>
      </c>
      <c r="E70" s="165" t="s">
        <v>326</v>
      </c>
      <c r="F70" s="165" t="s">
        <v>326</v>
      </c>
      <c r="G70" s="165" t="s">
        <v>326</v>
      </c>
      <c r="H70" s="19"/>
      <c r="I70" s="16"/>
    </row>
    <row r="71" spans="1:9" ht="13" customHeight="1" x14ac:dyDescent="0.3">
      <c r="A71" s="15" t="s">
        <v>342</v>
      </c>
      <c r="B71" s="165" t="s">
        <v>326</v>
      </c>
      <c r="C71" s="165" t="s">
        <v>326</v>
      </c>
      <c r="D71" s="165" t="s">
        <v>326</v>
      </c>
      <c r="E71" s="165" t="s">
        <v>326</v>
      </c>
      <c r="F71" s="165" t="s">
        <v>326</v>
      </c>
      <c r="G71" s="165" t="s">
        <v>326</v>
      </c>
      <c r="H71" s="19"/>
      <c r="I71" s="16"/>
    </row>
    <row r="72" spans="1:9" ht="13" customHeight="1" x14ac:dyDescent="0.3">
      <c r="A72" s="15" t="s">
        <v>387</v>
      </c>
      <c r="B72" s="165" t="s">
        <v>326</v>
      </c>
      <c r="C72" s="165" t="s">
        <v>326</v>
      </c>
      <c r="D72" s="165" t="s">
        <v>326</v>
      </c>
      <c r="E72" s="165" t="s">
        <v>326</v>
      </c>
      <c r="F72" s="165" t="s">
        <v>326</v>
      </c>
      <c r="G72" s="165" t="s">
        <v>326</v>
      </c>
      <c r="H72" s="19"/>
      <c r="I72" s="16"/>
    </row>
    <row r="73" spans="1:9" ht="13" customHeight="1" x14ac:dyDescent="0.3">
      <c r="A73" s="15" t="s">
        <v>328</v>
      </c>
      <c r="B73" s="165" t="s">
        <v>326</v>
      </c>
      <c r="C73" s="165" t="s">
        <v>326</v>
      </c>
      <c r="D73" s="165" t="s">
        <v>326</v>
      </c>
      <c r="E73" s="165" t="s">
        <v>326</v>
      </c>
      <c r="F73" s="165" t="s">
        <v>326</v>
      </c>
      <c r="G73" s="165" t="s">
        <v>326</v>
      </c>
      <c r="H73" s="19"/>
      <c r="I73" s="16"/>
    </row>
    <row r="74" spans="1:9" ht="13" customHeight="1" x14ac:dyDescent="0.3">
      <c r="A74" s="15" t="s">
        <v>329</v>
      </c>
      <c r="B74" s="165" t="s">
        <v>326</v>
      </c>
      <c r="C74" s="165" t="s">
        <v>326</v>
      </c>
      <c r="D74" s="165" t="s">
        <v>326</v>
      </c>
      <c r="E74" s="165" t="s">
        <v>326</v>
      </c>
      <c r="F74" s="165" t="s">
        <v>326</v>
      </c>
      <c r="G74" s="165" t="s">
        <v>326</v>
      </c>
      <c r="H74" s="19"/>
      <c r="I74" s="16"/>
    </row>
    <row r="75" spans="1:9" ht="13" customHeight="1" x14ac:dyDescent="0.3">
      <c r="A75" s="15" t="s">
        <v>388</v>
      </c>
      <c r="B75" s="165" t="s">
        <v>326</v>
      </c>
      <c r="C75" s="165" t="s">
        <v>326</v>
      </c>
      <c r="D75" s="165" t="s">
        <v>326</v>
      </c>
      <c r="E75" s="165" t="s">
        <v>326</v>
      </c>
      <c r="F75" s="165" t="s">
        <v>326</v>
      </c>
      <c r="G75" s="165" t="s">
        <v>326</v>
      </c>
      <c r="H75" s="19"/>
      <c r="I75" s="16"/>
    </row>
    <row r="76" spans="1:9" ht="13" customHeight="1" x14ac:dyDescent="0.3">
      <c r="A76" s="15" t="s">
        <v>288</v>
      </c>
      <c r="B76" s="165" t="s">
        <v>326</v>
      </c>
      <c r="C76" s="165" t="s">
        <v>326</v>
      </c>
      <c r="D76" s="165" t="s">
        <v>326</v>
      </c>
      <c r="E76" s="165" t="s">
        <v>326</v>
      </c>
      <c r="F76" s="165" t="s">
        <v>326</v>
      </c>
      <c r="G76" s="165" t="s">
        <v>326</v>
      </c>
      <c r="H76" s="19"/>
      <c r="I76" s="16"/>
    </row>
    <row r="77" spans="1:9" ht="13" customHeight="1" x14ac:dyDescent="0.3">
      <c r="A77" s="167" t="s">
        <v>358</v>
      </c>
      <c r="B77" s="165" t="s">
        <v>326</v>
      </c>
      <c r="C77" s="165" t="s">
        <v>326</v>
      </c>
      <c r="D77" s="165" t="s">
        <v>326</v>
      </c>
      <c r="E77" s="165" t="s">
        <v>326</v>
      </c>
      <c r="F77" s="165" t="s">
        <v>326</v>
      </c>
      <c r="G77" s="165" t="s">
        <v>326</v>
      </c>
      <c r="H77" s="19"/>
      <c r="I77" s="16"/>
    </row>
    <row r="78" spans="1:9" ht="13" customHeight="1" x14ac:dyDescent="0.3">
      <c r="A78" s="15" t="s">
        <v>113</v>
      </c>
      <c r="B78" s="165" t="s">
        <v>326</v>
      </c>
      <c r="C78" s="165" t="s">
        <v>326</v>
      </c>
      <c r="D78" s="165" t="s">
        <v>326</v>
      </c>
      <c r="E78" s="165" t="s">
        <v>326</v>
      </c>
      <c r="F78" s="165" t="s">
        <v>326</v>
      </c>
      <c r="G78" s="165" t="s">
        <v>326</v>
      </c>
      <c r="H78" s="19"/>
      <c r="I78" s="16"/>
    </row>
    <row r="79" spans="1:9" ht="13" customHeight="1" x14ac:dyDescent="0.3">
      <c r="A79" s="15" t="s">
        <v>327</v>
      </c>
      <c r="B79" s="165" t="s">
        <v>326</v>
      </c>
      <c r="C79" s="165" t="s">
        <v>326</v>
      </c>
      <c r="D79" s="165" t="s">
        <v>326</v>
      </c>
      <c r="E79" s="165" t="s">
        <v>326</v>
      </c>
      <c r="F79" s="165" t="s">
        <v>326</v>
      </c>
      <c r="G79" s="165" t="s">
        <v>326</v>
      </c>
      <c r="H79" s="19"/>
      <c r="I79" s="16"/>
    </row>
    <row r="80" spans="1:9" ht="13" customHeight="1" x14ac:dyDescent="0.3">
      <c r="A80" s="15" t="s">
        <v>381</v>
      </c>
      <c r="B80" s="165" t="s">
        <v>326</v>
      </c>
      <c r="C80" s="165" t="s">
        <v>326</v>
      </c>
      <c r="D80" s="165" t="s">
        <v>326</v>
      </c>
      <c r="E80" s="165" t="s">
        <v>326</v>
      </c>
      <c r="F80" s="165" t="s">
        <v>326</v>
      </c>
      <c r="G80" s="165" t="s">
        <v>326</v>
      </c>
      <c r="H80" s="19"/>
      <c r="I80" s="16"/>
    </row>
    <row r="81" spans="1:9" ht="13" customHeight="1" x14ac:dyDescent="0.3">
      <c r="A81" s="15" t="s">
        <v>389</v>
      </c>
      <c r="B81" s="165" t="s">
        <v>326</v>
      </c>
      <c r="C81" s="165" t="s">
        <v>326</v>
      </c>
      <c r="D81" s="165" t="s">
        <v>326</v>
      </c>
      <c r="E81" s="165" t="s">
        <v>326</v>
      </c>
      <c r="F81" s="165" t="s">
        <v>326</v>
      </c>
      <c r="G81" s="165" t="s">
        <v>326</v>
      </c>
      <c r="H81" s="19"/>
      <c r="I81" s="16"/>
    </row>
    <row r="82" spans="1:9" ht="13" customHeight="1" x14ac:dyDescent="0.3">
      <c r="A82" s="15" t="s">
        <v>289</v>
      </c>
      <c r="B82" s="165" t="s">
        <v>326</v>
      </c>
      <c r="C82" s="165" t="s">
        <v>326</v>
      </c>
      <c r="D82" s="165" t="s">
        <v>326</v>
      </c>
      <c r="E82" s="165" t="s">
        <v>326</v>
      </c>
      <c r="F82" s="165" t="s">
        <v>326</v>
      </c>
      <c r="G82" s="165" t="s">
        <v>326</v>
      </c>
      <c r="H82" s="19"/>
      <c r="I82" s="16"/>
    </row>
    <row r="83" spans="1:9" ht="13" customHeight="1" x14ac:dyDescent="0.3">
      <c r="A83" s="15" t="s">
        <v>111</v>
      </c>
      <c r="B83" s="165" t="s">
        <v>326</v>
      </c>
      <c r="C83" s="165" t="s">
        <v>326</v>
      </c>
      <c r="D83" s="165" t="s">
        <v>326</v>
      </c>
      <c r="E83" s="165" t="s">
        <v>326</v>
      </c>
      <c r="F83" s="165" t="s">
        <v>326</v>
      </c>
      <c r="G83" s="165" t="s">
        <v>326</v>
      </c>
      <c r="H83" s="19"/>
      <c r="I83" s="16"/>
    </row>
    <row r="84" spans="1:9" ht="13" customHeight="1" x14ac:dyDescent="0.3">
      <c r="A84" s="187" t="s">
        <v>114</v>
      </c>
      <c r="B84" s="188">
        <f>SUM(B6:B83)</f>
        <v>840</v>
      </c>
      <c r="C84" s="188">
        <f t="shared" ref="C84:F84" si="0">SUM(C6:C83)</f>
        <v>42395.8</v>
      </c>
      <c r="D84" s="188">
        <f t="shared" si="0"/>
        <v>4710601</v>
      </c>
      <c r="E84" s="188">
        <f t="shared" si="0"/>
        <v>5670563.5109999999</v>
      </c>
      <c r="F84" s="188">
        <f t="shared" si="0"/>
        <v>599778</v>
      </c>
      <c r="G84" s="188">
        <f>SUM(G6:G83)</f>
        <v>10740618.856000001</v>
      </c>
      <c r="H84" s="13"/>
      <c r="I84" s="16"/>
    </row>
    <row r="85" spans="1:9" ht="13" customHeight="1" x14ac:dyDescent="0.3">
      <c r="A85" s="8" t="s">
        <v>115</v>
      </c>
      <c r="B85" s="39"/>
      <c r="C85" s="39"/>
      <c r="D85" s="39"/>
      <c r="E85" s="39"/>
      <c r="F85" s="38"/>
      <c r="G85" s="39"/>
      <c r="H85" s="13"/>
      <c r="I85" s="7"/>
    </row>
    <row r="86" spans="1:9" ht="19.5" customHeight="1" x14ac:dyDescent="0.3">
      <c r="A86" s="40" t="s">
        <v>116</v>
      </c>
      <c r="B86" s="39"/>
      <c r="C86" s="39"/>
      <c r="D86" s="39"/>
      <c r="E86" s="39"/>
      <c r="F86" s="38"/>
      <c r="G86" s="39"/>
      <c r="H86" s="13"/>
      <c r="I86" s="7"/>
    </row>
    <row r="87" spans="1:9" ht="13" customHeight="1" x14ac:dyDescent="0.3">
      <c r="A87" s="40" t="s">
        <v>296</v>
      </c>
      <c r="B87" s="39"/>
      <c r="C87" s="39"/>
      <c r="D87" s="39"/>
      <c r="E87" s="39"/>
      <c r="F87" s="38"/>
      <c r="G87" s="39"/>
      <c r="H87" s="13"/>
      <c r="I87" s="7"/>
    </row>
    <row r="88" spans="1:9" ht="13" customHeight="1" x14ac:dyDescent="0.3">
      <c r="A88" s="40" t="s">
        <v>117</v>
      </c>
      <c r="B88" s="39"/>
      <c r="C88" s="39"/>
      <c r="D88" s="39"/>
      <c r="E88" s="39"/>
      <c r="F88" s="38"/>
      <c r="G88" s="39"/>
      <c r="H88" s="13"/>
      <c r="I88" s="7"/>
    </row>
    <row r="89" spans="1:9" ht="13" customHeight="1" x14ac:dyDescent="0.3">
      <c r="A89" s="40" t="s">
        <v>118</v>
      </c>
      <c r="B89" s="39"/>
      <c r="C89" s="39"/>
      <c r="D89" s="39"/>
      <c r="E89" s="39"/>
      <c r="F89" s="38"/>
      <c r="G89" s="39"/>
      <c r="H89" s="13"/>
      <c r="I89" s="7"/>
    </row>
    <row r="90" spans="1:9" ht="13" customHeight="1" x14ac:dyDescent="0.3">
      <c r="A90" s="40" t="s">
        <v>304</v>
      </c>
      <c r="B90" s="39"/>
      <c r="C90" s="39"/>
      <c r="D90" s="39"/>
      <c r="E90" s="39"/>
      <c r="F90" s="38"/>
      <c r="G90" s="7"/>
      <c r="H90" s="12"/>
      <c r="I90" s="7"/>
    </row>
    <row r="91" spans="1:9" ht="13" customHeight="1" x14ac:dyDescent="0.3">
      <c r="B91" s="7"/>
      <c r="C91" s="7"/>
      <c r="D91" s="7"/>
      <c r="E91" s="7"/>
      <c r="F91" s="82"/>
      <c r="H91" s="12"/>
    </row>
    <row r="92" spans="1:9" ht="13" customHeight="1" x14ac:dyDescent="0.3">
      <c r="A92" s="4" t="s">
        <v>119</v>
      </c>
    </row>
    <row r="93" spans="1:9" x14ac:dyDescent="0.25">
      <c r="A93" s="8" t="s">
        <v>120</v>
      </c>
      <c r="H93" s="22"/>
      <c r="I93" s="23"/>
    </row>
    <row r="94" spans="1:9" s="84" customFormat="1" x14ac:dyDescent="0.25">
      <c r="A94" s="64" t="s">
        <v>291</v>
      </c>
      <c r="F94" s="85"/>
      <c r="H94" s="66"/>
      <c r="I94" s="64"/>
    </row>
    <row r="95" spans="1:9" x14ac:dyDescent="0.25">
      <c r="A95" s="8" t="s">
        <v>121</v>
      </c>
      <c r="H95" s="8"/>
      <c r="I95" s="12"/>
    </row>
    <row r="96" spans="1:9" x14ac:dyDescent="0.25">
      <c r="A96" s="8" t="s">
        <v>122</v>
      </c>
      <c r="H96" s="8"/>
      <c r="I96" s="12"/>
    </row>
    <row r="97" spans="1:9" x14ac:dyDescent="0.25">
      <c r="A97" s="8" t="s">
        <v>123</v>
      </c>
      <c r="H97" s="8"/>
      <c r="I97" s="12"/>
    </row>
    <row r="98" spans="1:9" ht="13" x14ac:dyDescent="0.3">
      <c r="A98" s="8" t="s">
        <v>337</v>
      </c>
      <c r="B98" s="4"/>
      <c r="C98" s="4"/>
      <c r="D98" s="4"/>
      <c r="E98" s="4"/>
    </row>
    <row r="99" spans="1:9" s="86" customFormat="1" ht="12.75" customHeight="1" x14ac:dyDescent="0.25">
      <c r="A99" s="68" t="s">
        <v>124</v>
      </c>
    </row>
    <row r="100" spans="1:9" s="84" customFormat="1" x14ac:dyDescent="0.25">
      <c r="A100" s="64" t="s">
        <v>125</v>
      </c>
    </row>
    <row r="101" spans="1:9" ht="13" customHeight="1" x14ac:dyDescent="0.25">
      <c r="A101" s="8" t="s">
        <v>359</v>
      </c>
      <c r="F101" s="37"/>
    </row>
    <row r="102" spans="1:9" s="86" customFormat="1" x14ac:dyDescent="0.25">
      <c r="A102" s="66" t="s">
        <v>126</v>
      </c>
      <c r="F102" s="87"/>
      <c r="H102" s="67"/>
      <c r="I102" s="68"/>
    </row>
    <row r="103" spans="1:9" x14ac:dyDescent="0.25">
      <c r="A103" s="30" t="s">
        <v>409</v>
      </c>
      <c r="B103" s="212"/>
      <c r="C103" s="212"/>
      <c r="D103" s="212"/>
      <c r="E103" s="212"/>
      <c r="F103" s="12"/>
    </row>
    <row r="104" spans="1:9" x14ac:dyDescent="0.25">
      <c r="A104" s="30" t="s">
        <v>410</v>
      </c>
      <c r="B104" s="212"/>
      <c r="C104" s="212"/>
      <c r="D104" s="212"/>
      <c r="E104" s="212"/>
      <c r="F104" s="12"/>
    </row>
    <row r="105" spans="1:9" x14ac:dyDescent="0.25">
      <c r="A105" s="30" t="s">
        <v>411</v>
      </c>
      <c r="B105" s="212"/>
      <c r="C105" s="212"/>
      <c r="D105" s="212"/>
      <c r="E105" s="212"/>
      <c r="F105" s="12"/>
    </row>
    <row r="106" spans="1:9" x14ac:dyDescent="0.25">
      <c r="A106" s="30" t="s">
        <v>412</v>
      </c>
      <c r="B106" s="212"/>
      <c r="C106" s="212"/>
      <c r="D106" s="212"/>
      <c r="E106" s="212"/>
      <c r="F106" s="12"/>
    </row>
    <row r="107" spans="1:9" x14ac:dyDescent="0.25">
      <c r="A107" s="30" t="s">
        <v>413</v>
      </c>
      <c r="B107" s="212"/>
      <c r="C107" s="212"/>
      <c r="D107" s="212"/>
      <c r="E107" s="212"/>
      <c r="F107" s="12"/>
    </row>
    <row r="108" spans="1:9" x14ac:dyDescent="0.25">
      <c r="A108" s="30" t="s">
        <v>414</v>
      </c>
      <c r="B108" s="212"/>
      <c r="C108" s="212"/>
      <c r="D108" s="212"/>
      <c r="E108" s="212"/>
      <c r="F108" s="12"/>
    </row>
    <row r="109" spans="1:9" x14ac:dyDescent="0.25">
      <c r="A109" s="30" t="s">
        <v>415</v>
      </c>
      <c r="B109" s="212"/>
      <c r="C109" s="212"/>
      <c r="D109" s="212"/>
      <c r="E109" s="212"/>
      <c r="F109" s="12"/>
    </row>
    <row r="110" spans="1:9" x14ac:dyDescent="0.25">
      <c r="A110" s="30" t="s">
        <v>416</v>
      </c>
      <c r="B110" s="212"/>
      <c r="C110" s="212"/>
      <c r="D110" s="212"/>
      <c r="E110" s="212"/>
      <c r="F110" s="12"/>
    </row>
    <row r="111" spans="1:9" x14ac:dyDescent="0.25">
      <c r="A111" s="30" t="s">
        <v>417</v>
      </c>
      <c r="B111" s="212"/>
      <c r="C111" s="212"/>
      <c r="D111" s="212"/>
      <c r="E111" s="212"/>
      <c r="F111" s="12"/>
    </row>
    <row r="112" spans="1:9" x14ac:dyDescent="0.25">
      <c r="A112" s="30" t="s">
        <v>418</v>
      </c>
      <c r="B112" s="212"/>
      <c r="C112" s="212"/>
      <c r="D112" s="212"/>
      <c r="E112" s="212"/>
      <c r="F112" s="12"/>
    </row>
    <row r="113" spans="1:6" x14ac:dyDescent="0.25">
      <c r="A113" s="30" t="s">
        <v>419</v>
      </c>
      <c r="F113" s="37"/>
    </row>
    <row r="114" spans="1:6" x14ac:dyDescent="0.25">
      <c r="A114" s="30" t="s">
        <v>420</v>
      </c>
      <c r="F114" s="37"/>
    </row>
    <row r="115" spans="1:6" x14ac:dyDescent="0.25">
      <c r="A115" s="30" t="s">
        <v>421</v>
      </c>
      <c r="F115" s="37"/>
    </row>
    <row r="116" spans="1:6" ht="9" customHeight="1" x14ac:dyDescent="0.25">
      <c r="A116" s="12"/>
      <c r="B116" s="12"/>
      <c r="C116" s="12"/>
      <c r="D116" s="12"/>
      <c r="E116" s="12"/>
      <c r="F116" s="12"/>
    </row>
    <row r="117" spans="1:6" x14ac:dyDescent="0.25">
      <c r="A117" s="51" t="s">
        <v>422</v>
      </c>
    </row>
    <row r="118" spans="1:6" x14ac:dyDescent="0.25">
      <c r="A118" s="15" t="s">
        <v>83</v>
      </c>
    </row>
    <row r="119" spans="1:6" ht="6.65" customHeight="1" x14ac:dyDescent="0.25"/>
    <row r="120" spans="1:6" x14ac:dyDescent="0.25">
      <c r="A120" s="12" t="s">
        <v>127</v>
      </c>
    </row>
    <row r="121" spans="1:6" x14ac:dyDescent="0.25">
      <c r="A121" s="12" t="s">
        <v>128</v>
      </c>
    </row>
    <row r="130" spans="1:1" x14ac:dyDescent="0.25">
      <c r="A130" s="37" t="s">
        <v>129</v>
      </c>
    </row>
    <row r="132" spans="1:1" x14ac:dyDescent="0.25">
      <c r="A132" s="37" t="s">
        <v>129</v>
      </c>
    </row>
  </sheetData>
  <sortState xmlns:xlrd2="http://schemas.microsoft.com/office/spreadsheetml/2017/richdata2" ref="A6:G62">
    <sortCondition descending="1" ref="G6:G62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6"/>
  <sheetViews>
    <sheetView showGridLines="0" zoomScaleNormal="100" workbookViewId="0">
      <selection activeCell="A2" sqref="A2"/>
    </sheetView>
  </sheetViews>
  <sheetFormatPr defaultColWidth="9.1796875" defaultRowHeight="12.5" x14ac:dyDescent="0.25"/>
  <cols>
    <col min="1" max="1" width="4.81640625" style="225" customWidth="1"/>
    <col min="2" max="2" width="9" style="225" customWidth="1"/>
    <col min="3" max="3" width="9.1796875" style="225" bestFit="1" customWidth="1"/>
    <col min="4" max="4" width="8.81640625" style="225" customWidth="1"/>
    <col min="5" max="11" width="8.7265625" style="225" customWidth="1"/>
    <col min="12" max="12" width="9.7265625" style="225" customWidth="1"/>
    <col min="13" max="16384" width="9.1796875" style="225"/>
  </cols>
  <sheetData>
    <row r="1" spans="1:12" ht="18" customHeight="1" x14ac:dyDescent="0.35">
      <c r="A1" s="54" t="s">
        <v>130</v>
      </c>
      <c r="B1" s="54"/>
      <c r="C1" s="54"/>
      <c r="D1" s="54"/>
      <c r="E1" s="54"/>
      <c r="F1" s="54"/>
      <c r="G1" s="54"/>
      <c r="H1" s="54"/>
      <c r="I1" s="54"/>
    </row>
    <row r="2" spans="1:12" ht="18" customHeight="1" x14ac:dyDescent="0.35">
      <c r="A2" s="54"/>
      <c r="B2" s="54"/>
      <c r="C2" s="54"/>
      <c r="D2" s="54"/>
      <c r="E2" s="54"/>
      <c r="F2" s="54"/>
      <c r="G2" s="54"/>
      <c r="H2" s="54"/>
      <c r="I2" s="54"/>
    </row>
    <row r="3" spans="1:12" ht="15" customHeight="1" x14ac:dyDescent="0.3">
      <c r="A3" s="88" t="s">
        <v>131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 s="229" customFormat="1" ht="39.5" x14ac:dyDescent="0.25">
      <c r="A4" s="227"/>
      <c r="B4" s="69" t="s">
        <v>132</v>
      </c>
      <c r="C4" s="69" t="s">
        <v>133</v>
      </c>
      <c r="D4" s="69" t="s">
        <v>134</v>
      </c>
      <c r="E4" s="69" t="s">
        <v>135</v>
      </c>
      <c r="F4" s="228" t="s">
        <v>423</v>
      </c>
      <c r="G4" s="228" t="s">
        <v>424</v>
      </c>
      <c r="H4" s="228" t="s">
        <v>136</v>
      </c>
      <c r="I4" s="228" t="s">
        <v>137</v>
      </c>
      <c r="J4" s="228" t="s">
        <v>138</v>
      </c>
      <c r="K4" s="228" t="s">
        <v>139</v>
      </c>
      <c r="L4" s="228" t="s">
        <v>114</v>
      </c>
    </row>
    <row r="5" spans="1:12" ht="13" x14ac:dyDescent="0.3">
      <c r="A5" s="4">
        <v>1998</v>
      </c>
      <c r="B5" s="70">
        <v>129890</v>
      </c>
      <c r="C5" s="70">
        <v>159404</v>
      </c>
      <c r="D5" s="70">
        <v>125253</v>
      </c>
      <c r="E5" s="70">
        <v>142201</v>
      </c>
      <c r="F5" s="70">
        <v>0</v>
      </c>
      <c r="G5" s="70">
        <v>16785</v>
      </c>
      <c r="H5" s="70">
        <v>5891</v>
      </c>
      <c r="I5" s="70">
        <v>10372</v>
      </c>
      <c r="J5" s="70">
        <v>106350</v>
      </c>
      <c r="K5" s="70">
        <v>18541</v>
      </c>
      <c r="L5" s="89">
        <f t="shared" ref="L5:L30" si="0">SUM(B5:K5)</f>
        <v>714687</v>
      </c>
    </row>
    <row r="6" spans="1:12" ht="13" x14ac:dyDescent="0.3">
      <c r="A6" s="4">
        <v>1999</v>
      </c>
      <c r="B6" s="70">
        <v>140021</v>
      </c>
      <c r="C6" s="70">
        <v>159972</v>
      </c>
      <c r="D6" s="70">
        <v>146337</v>
      </c>
      <c r="E6" s="70">
        <v>138355</v>
      </c>
      <c r="F6" s="70">
        <v>0</v>
      </c>
      <c r="G6" s="70">
        <v>24855</v>
      </c>
      <c r="H6" s="70">
        <v>6965</v>
      </c>
      <c r="I6" s="70">
        <v>11012</v>
      </c>
      <c r="J6" s="70">
        <v>112685</v>
      </c>
      <c r="K6" s="70">
        <v>22871</v>
      </c>
      <c r="L6" s="89">
        <f t="shared" si="0"/>
        <v>763073</v>
      </c>
    </row>
    <row r="7" spans="1:12" ht="13" x14ac:dyDescent="0.3">
      <c r="A7" s="4">
        <v>2000</v>
      </c>
      <c r="B7" s="70">
        <v>148354</v>
      </c>
      <c r="C7" s="70">
        <v>165488</v>
      </c>
      <c r="D7" s="70">
        <v>161955</v>
      </c>
      <c r="E7" s="70">
        <v>128510</v>
      </c>
      <c r="F7" s="70">
        <v>0</v>
      </c>
      <c r="G7" s="70">
        <v>24538</v>
      </c>
      <c r="H7" s="70">
        <v>8293</v>
      </c>
      <c r="I7" s="70">
        <v>11882</v>
      </c>
      <c r="J7" s="70">
        <v>125019</v>
      </c>
      <c r="K7" s="70">
        <v>25092</v>
      </c>
      <c r="L7" s="89">
        <f t="shared" si="0"/>
        <v>799131</v>
      </c>
    </row>
    <row r="8" spans="1:12" ht="13" x14ac:dyDescent="0.3">
      <c r="A8" s="4">
        <v>2001</v>
      </c>
      <c r="B8" s="2">
        <v>157967</v>
      </c>
      <c r="C8" s="63">
        <v>163658</v>
      </c>
      <c r="D8" s="63">
        <v>168923</v>
      </c>
      <c r="E8" s="63">
        <v>138757</v>
      </c>
      <c r="F8" s="63">
        <v>0</v>
      </c>
      <c r="G8" s="63">
        <v>44530</v>
      </c>
      <c r="H8" s="63">
        <v>11373</v>
      </c>
      <c r="I8" s="63">
        <v>17024</v>
      </c>
      <c r="J8" s="63">
        <v>148004</v>
      </c>
      <c r="K8" s="63">
        <v>25276</v>
      </c>
      <c r="L8" s="89">
        <f t="shared" si="0"/>
        <v>875512</v>
      </c>
    </row>
    <row r="9" spans="1:12" ht="13" x14ac:dyDescent="0.3">
      <c r="A9" s="4">
        <v>2002</v>
      </c>
      <c r="B9" s="2">
        <v>162008</v>
      </c>
      <c r="C9" s="63">
        <v>172754</v>
      </c>
      <c r="D9" s="63">
        <v>183914</v>
      </c>
      <c r="E9" s="63">
        <v>181590</v>
      </c>
      <c r="F9" s="63">
        <v>0</v>
      </c>
      <c r="G9" s="63">
        <v>41909</v>
      </c>
      <c r="H9" s="63">
        <v>13486</v>
      </c>
      <c r="I9" s="63">
        <v>19128</v>
      </c>
      <c r="J9" s="63">
        <v>121949</v>
      </c>
      <c r="K9" s="63">
        <v>22791</v>
      </c>
      <c r="L9" s="89">
        <f t="shared" si="0"/>
        <v>919529</v>
      </c>
    </row>
    <row r="10" spans="1:12" ht="13" x14ac:dyDescent="0.3">
      <c r="A10" s="4">
        <v>2003</v>
      </c>
      <c r="B10" s="2">
        <v>169008</v>
      </c>
      <c r="C10" s="63">
        <v>185599</v>
      </c>
      <c r="D10" s="63">
        <v>172463</v>
      </c>
      <c r="E10" s="63">
        <v>178002</v>
      </c>
      <c r="F10" s="63">
        <v>0</v>
      </c>
      <c r="G10" s="63">
        <v>35688</v>
      </c>
      <c r="H10" s="63">
        <v>15716</v>
      </c>
      <c r="I10" s="63">
        <v>21415</v>
      </c>
      <c r="J10" s="63">
        <v>130898</v>
      </c>
      <c r="K10" s="63">
        <v>19541</v>
      </c>
      <c r="L10" s="89">
        <f t="shared" si="0"/>
        <v>928330</v>
      </c>
    </row>
    <row r="11" spans="1:12" ht="13" x14ac:dyDescent="0.3">
      <c r="A11" s="4">
        <v>2004</v>
      </c>
      <c r="B11" s="2">
        <v>175483</v>
      </c>
      <c r="C11" s="63">
        <v>193402</v>
      </c>
      <c r="D11" s="63">
        <v>163980</v>
      </c>
      <c r="E11" s="63">
        <v>186994</v>
      </c>
      <c r="F11" s="63">
        <v>0</v>
      </c>
      <c r="G11" s="63">
        <v>35265</v>
      </c>
      <c r="H11" s="63">
        <v>16643</v>
      </c>
      <c r="I11" s="63">
        <v>22122</v>
      </c>
      <c r="J11" s="63">
        <v>142487</v>
      </c>
      <c r="K11" s="63">
        <v>12569</v>
      </c>
      <c r="L11" s="89">
        <f t="shared" si="0"/>
        <v>948945</v>
      </c>
    </row>
    <row r="12" spans="1:12" ht="13" x14ac:dyDescent="0.3">
      <c r="A12" s="4">
        <v>2005</v>
      </c>
      <c r="B12" s="2">
        <v>198416</v>
      </c>
      <c r="C12" s="63">
        <v>215190</v>
      </c>
      <c r="D12" s="63">
        <v>189728</v>
      </c>
      <c r="E12" s="63">
        <v>199659</v>
      </c>
      <c r="F12" s="63">
        <v>0</v>
      </c>
      <c r="G12" s="63">
        <v>42214</v>
      </c>
      <c r="H12" s="63">
        <v>18695</v>
      </c>
      <c r="I12" s="63">
        <v>22945</v>
      </c>
      <c r="J12" s="63">
        <v>159817</v>
      </c>
      <c r="K12" s="63">
        <v>13661</v>
      </c>
      <c r="L12" s="89">
        <f t="shared" si="0"/>
        <v>1060325</v>
      </c>
    </row>
    <row r="13" spans="1:12" ht="13" x14ac:dyDescent="0.3">
      <c r="A13" s="4">
        <v>2006</v>
      </c>
      <c r="B13" s="2">
        <v>226597</v>
      </c>
      <c r="C13" s="63">
        <v>246927</v>
      </c>
      <c r="D13" s="63">
        <v>211074</v>
      </c>
      <c r="E13" s="63">
        <v>220389</v>
      </c>
      <c r="F13" s="63">
        <v>0</v>
      </c>
      <c r="G13" s="63">
        <v>57585</v>
      </c>
      <c r="H13" s="63">
        <v>21396</v>
      </c>
      <c r="I13" s="63">
        <v>25335</v>
      </c>
      <c r="J13" s="63">
        <v>185246</v>
      </c>
      <c r="K13" s="63">
        <v>11995</v>
      </c>
      <c r="L13" s="89">
        <f t="shared" si="0"/>
        <v>1206544</v>
      </c>
    </row>
    <row r="14" spans="1:12" ht="13" x14ac:dyDescent="0.3">
      <c r="A14" s="4">
        <v>2007</v>
      </c>
      <c r="B14" s="2">
        <v>263299</v>
      </c>
      <c r="C14" s="2">
        <v>287417</v>
      </c>
      <c r="D14" s="2">
        <v>231450</v>
      </c>
      <c r="E14" s="2">
        <v>244845</v>
      </c>
      <c r="F14" s="2">
        <v>759</v>
      </c>
      <c r="G14" s="2">
        <v>66382</v>
      </c>
      <c r="H14" s="2">
        <v>25607</v>
      </c>
      <c r="I14" s="2">
        <v>28116</v>
      </c>
      <c r="J14" s="2">
        <v>215136</v>
      </c>
      <c r="K14" s="2">
        <v>11473</v>
      </c>
      <c r="L14" s="89">
        <f t="shared" si="0"/>
        <v>1374484</v>
      </c>
    </row>
    <row r="15" spans="1:12" ht="13" x14ac:dyDescent="0.3">
      <c r="A15" s="4">
        <v>2008</v>
      </c>
      <c r="B15" s="2">
        <v>311697</v>
      </c>
      <c r="C15" s="63">
        <v>287944</v>
      </c>
      <c r="D15" s="63">
        <v>253980</v>
      </c>
      <c r="E15" s="63">
        <v>300180</v>
      </c>
      <c r="F15" s="63">
        <v>3542</v>
      </c>
      <c r="G15" s="63">
        <v>74609</v>
      </c>
      <c r="H15" s="63">
        <v>30451</v>
      </c>
      <c r="I15" s="63">
        <v>28736</v>
      </c>
      <c r="J15" s="63">
        <v>228377</v>
      </c>
      <c r="K15" s="63">
        <v>12265</v>
      </c>
      <c r="L15" s="89">
        <f t="shared" si="0"/>
        <v>1531781</v>
      </c>
    </row>
    <row r="16" spans="1:12" ht="13" x14ac:dyDescent="0.3">
      <c r="A16" s="4">
        <v>2009</v>
      </c>
      <c r="B16" s="2">
        <v>313427</v>
      </c>
      <c r="C16" s="63">
        <v>303046</v>
      </c>
      <c r="D16" s="63">
        <v>249863</v>
      </c>
      <c r="E16" s="63">
        <v>287230</v>
      </c>
      <c r="F16" s="63">
        <v>4652</v>
      </c>
      <c r="G16" s="63">
        <v>89881</v>
      </c>
      <c r="H16" s="63">
        <v>34093</v>
      </c>
      <c r="I16" s="63">
        <v>29327</v>
      </c>
      <c r="J16" s="63">
        <v>257482</v>
      </c>
      <c r="K16" s="63">
        <v>25529</v>
      </c>
      <c r="L16" s="89">
        <f t="shared" si="0"/>
        <v>1594530</v>
      </c>
    </row>
    <row r="17" spans="1:12" ht="13" x14ac:dyDescent="0.3">
      <c r="A17" s="4">
        <v>2010</v>
      </c>
      <c r="B17" s="2">
        <v>331395</v>
      </c>
      <c r="C17" s="63">
        <v>337720</v>
      </c>
      <c r="D17" s="63">
        <v>267146</v>
      </c>
      <c r="E17" s="63">
        <v>287520</v>
      </c>
      <c r="F17" s="63">
        <v>6078</v>
      </c>
      <c r="G17" s="63">
        <v>93212</v>
      </c>
      <c r="H17" s="63">
        <v>38443</v>
      </c>
      <c r="I17" s="63">
        <v>28279</v>
      </c>
      <c r="J17" s="63">
        <v>278176</v>
      </c>
      <c r="K17" s="63">
        <v>21903</v>
      </c>
      <c r="L17" s="89">
        <f t="shared" si="0"/>
        <v>1689872</v>
      </c>
    </row>
    <row r="18" spans="1:12" ht="13" x14ac:dyDescent="0.3">
      <c r="A18" s="4">
        <v>2011</v>
      </c>
      <c r="B18" s="2">
        <v>350888</v>
      </c>
      <c r="C18" s="63">
        <v>354634</v>
      </c>
      <c r="D18" s="63">
        <v>291395</v>
      </c>
      <c r="E18" s="63">
        <v>311544</v>
      </c>
      <c r="F18" s="63">
        <v>8757</v>
      </c>
      <c r="G18" s="63">
        <v>93466</v>
      </c>
      <c r="H18" s="63">
        <v>46432</v>
      </c>
      <c r="I18" s="63">
        <v>30933</v>
      </c>
      <c r="J18" s="63">
        <v>306930</v>
      </c>
      <c r="K18" s="63">
        <v>28349</v>
      </c>
      <c r="L18" s="89">
        <f t="shared" si="0"/>
        <v>1823328</v>
      </c>
    </row>
    <row r="19" spans="1:12" ht="13" x14ac:dyDescent="0.3">
      <c r="A19" s="4">
        <v>2012</v>
      </c>
      <c r="B19" s="2">
        <v>369537</v>
      </c>
      <c r="C19" s="63">
        <v>367275</v>
      </c>
      <c r="D19" s="63">
        <v>311141</v>
      </c>
      <c r="E19" s="63">
        <v>321104</v>
      </c>
      <c r="F19" s="63">
        <v>27397</v>
      </c>
      <c r="G19" s="63">
        <v>88279</v>
      </c>
      <c r="H19" s="63">
        <v>57653</v>
      </c>
      <c r="I19" s="63">
        <v>32999</v>
      </c>
      <c r="J19" s="63">
        <v>349194</v>
      </c>
      <c r="K19" s="63">
        <v>33582</v>
      </c>
      <c r="L19" s="89">
        <f t="shared" si="0"/>
        <v>1958161</v>
      </c>
    </row>
    <row r="20" spans="1:12" ht="13" x14ac:dyDescent="0.3">
      <c r="A20" s="4">
        <v>2013</v>
      </c>
      <c r="B20" s="2">
        <v>389646</v>
      </c>
      <c r="C20" s="63">
        <v>384986</v>
      </c>
      <c r="D20" s="63">
        <v>306968</v>
      </c>
      <c r="E20" s="63">
        <v>323301</v>
      </c>
      <c r="F20" s="63">
        <v>45301</v>
      </c>
      <c r="G20" s="63">
        <v>97917</v>
      </c>
      <c r="H20" s="63">
        <v>63757</v>
      </c>
      <c r="I20" s="63">
        <v>32155</v>
      </c>
      <c r="J20" s="63">
        <v>369039</v>
      </c>
      <c r="K20" s="63">
        <v>40179</v>
      </c>
      <c r="L20" s="89">
        <f t="shared" si="0"/>
        <v>2053249</v>
      </c>
    </row>
    <row r="21" spans="1:12" ht="13" x14ac:dyDescent="0.3">
      <c r="A21" s="4">
        <v>2014</v>
      </c>
      <c r="B21" s="2">
        <v>423343</v>
      </c>
      <c r="C21" s="63">
        <v>401633</v>
      </c>
      <c r="D21" s="63">
        <v>331340</v>
      </c>
      <c r="E21" s="63">
        <v>323035</v>
      </c>
      <c r="F21" s="63">
        <v>59553</v>
      </c>
      <c r="G21" s="63">
        <v>97083</v>
      </c>
      <c r="H21" s="63">
        <v>69676</v>
      </c>
      <c r="I21" s="63">
        <v>31391</v>
      </c>
      <c r="J21" s="63">
        <v>381587</v>
      </c>
      <c r="K21" s="63">
        <v>42985</v>
      </c>
      <c r="L21" s="89">
        <f t="shared" si="0"/>
        <v>2161626</v>
      </c>
    </row>
    <row r="22" spans="1:12" ht="13" x14ac:dyDescent="0.3">
      <c r="A22" s="4">
        <v>2015</v>
      </c>
      <c r="B22" s="2">
        <v>447241</v>
      </c>
      <c r="C22" s="63">
        <v>450173</v>
      </c>
      <c r="D22" s="63">
        <v>368708</v>
      </c>
      <c r="E22" s="63">
        <v>349746</v>
      </c>
      <c r="F22" s="63">
        <v>74270</v>
      </c>
      <c r="G22" s="63">
        <v>92855</v>
      </c>
      <c r="H22" s="63">
        <v>77423</v>
      </c>
      <c r="I22" s="63">
        <v>32580</v>
      </c>
      <c r="J22" s="63">
        <v>420939</v>
      </c>
      <c r="K22" s="63">
        <v>42493</v>
      </c>
      <c r="L22" s="89">
        <f t="shared" si="0"/>
        <v>2356428</v>
      </c>
    </row>
    <row r="23" spans="1:12" ht="13" x14ac:dyDescent="0.3">
      <c r="A23" s="4">
        <v>2016</v>
      </c>
      <c r="B23" s="2">
        <v>486424</v>
      </c>
      <c r="C23" s="63">
        <v>500533</v>
      </c>
      <c r="D23" s="63">
        <v>405080</v>
      </c>
      <c r="E23" s="63">
        <v>351150</v>
      </c>
      <c r="F23" s="63">
        <v>100263</v>
      </c>
      <c r="G23" s="63">
        <v>93255</v>
      </c>
      <c r="H23" s="63">
        <v>84887</v>
      </c>
      <c r="I23" s="63">
        <v>34358</v>
      </c>
      <c r="J23" s="63">
        <v>473799</v>
      </c>
      <c r="K23" s="63">
        <v>50556</v>
      </c>
      <c r="L23" s="77">
        <f t="shared" si="0"/>
        <v>2580305</v>
      </c>
    </row>
    <row r="24" spans="1:12" ht="13" x14ac:dyDescent="0.3">
      <c r="A24" s="4">
        <v>2017</v>
      </c>
      <c r="B24" s="2">
        <v>536657</v>
      </c>
      <c r="C24" s="63">
        <v>529686</v>
      </c>
      <c r="D24" s="63">
        <v>431510</v>
      </c>
      <c r="E24" s="63">
        <v>373783</v>
      </c>
      <c r="F24" s="63">
        <v>107951</v>
      </c>
      <c r="G24" s="63">
        <v>109138</v>
      </c>
      <c r="H24" s="63">
        <v>92344</v>
      </c>
      <c r="I24" s="63">
        <v>34841</v>
      </c>
      <c r="J24" s="63">
        <v>507044</v>
      </c>
      <c r="K24" s="63">
        <v>55577</v>
      </c>
      <c r="L24" s="77">
        <f t="shared" si="0"/>
        <v>2778531</v>
      </c>
    </row>
    <row r="25" spans="1:12" ht="13" x14ac:dyDescent="0.3">
      <c r="A25" s="4">
        <v>2018</v>
      </c>
      <c r="B25" s="2">
        <v>574722</v>
      </c>
      <c r="C25" s="63">
        <v>567072</v>
      </c>
      <c r="D25" s="63">
        <v>473665</v>
      </c>
      <c r="E25" s="63">
        <v>373366</v>
      </c>
      <c r="F25" s="63">
        <v>120056</v>
      </c>
      <c r="G25" s="63">
        <v>109041</v>
      </c>
      <c r="H25" s="63">
        <v>101468</v>
      </c>
      <c r="I25" s="63">
        <v>36111</v>
      </c>
      <c r="J25" s="63">
        <v>553043</v>
      </c>
      <c r="K25" s="63">
        <v>56122</v>
      </c>
      <c r="L25" s="77">
        <f t="shared" si="0"/>
        <v>2964666</v>
      </c>
    </row>
    <row r="26" spans="1:12" ht="13" x14ac:dyDescent="0.3">
      <c r="A26" s="4">
        <v>2019</v>
      </c>
      <c r="B26" s="2">
        <v>629635</v>
      </c>
      <c r="C26" s="63">
        <v>574699</v>
      </c>
      <c r="D26" s="63">
        <v>518614</v>
      </c>
      <c r="E26" s="63">
        <v>412554</v>
      </c>
      <c r="F26" s="63">
        <v>126333</v>
      </c>
      <c r="G26" s="63">
        <v>128214</v>
      </c>
      <c r="H26" s="63">
        <v>111857</v>
      </c>
      <c r="I26" s="63">
        <v>36799</v>
      </c>
      <c r="J26" s="63">
        <v>597898</v>
      </c>
      <c r="K26" s="63">
        <v>50039</v>
      </c>
      <c r="L26" s="77">
        <f t="shared" si="0"/>
        <v>3186642</v>
      </c>
    </row>
    <row r="27" spans="1:12" ht="13" x14ac:dyDescent="0.3">
      <c r="A27" s="4">
        <v>2020</v>
      </c>
      <c r="B27" s="2">
        <v>718438</v>
      </c>
      <c r="C27" s="63">
        <v>661702</v>
      </c>
      <c r="D27" s="63">
        <v>617304</v>
      </c>
      <c r="E27" s="63">
        <v>493912</v>
      </c>
      <c r="F27" s="63">
        <v>131065</v>
      </c>
      <c r="G27" s="63">
        <v>186475</v>
      </c>
      <c r="H27" s="63">
        <v>127100</v>
      </c>
      <c r="I27" s="63">
        <v>39761</v>
      </c>
      <c r="J27" s="63">
        <v>700725</v>
      </c>
      <c r="K27" s="63">
        <v>54099</v>
      </c>
      <c r="L27" s="77">
        <f t="shared" si="0"/>
        <v>3730581</v>
      </c>
    </row>
    <row r="28" spans="1:12" ht="13" x14ac:dyDescent="0.3">
      <c r="A28" s="4">
        <v>2021</v>
      </c>
      <c r="B28" s="2">
        <v>794564</v>
      </c>
      <c r="C28" s="63">
        <v>727312</v>
      </c>
      <c r="D28" s="63">
        <v>678020</v>
      </c>
      <c r="E28" s="63">
        <v>561024</v>
      </c>
      <c r="F28" s="63">
        <v>140446</v>
      </c>
      <c r="G28" s="63">
        <v>213622</v>
      </c>
      <c r="H28" s="63">
        <v>138723</v>
      </c>
      <c r="I28" s="63">
        <v>41557</v>
      </c>
      <c r="J28" s="63">
        <v>766369</v>
      </c>
      <c r="K28" s="63">
        <v>63739</v>
      </c>
      <c r="L28" s="77">
        <f t="shared" si="0"/>
        <v>4125376</v>
      </c>
    </row>
    <row r="29" spans="1:12" ht="13" x14ac:dyDescent="0.3">
      <c r="A29" s="4">
        <v>2022</v>
      </c>
      <c r="B29" s="2">
        <v>826972</v>
      </c>
      <c r="C29" s="63">
        <v>735919</v>
      </c>
      <c r="D29" s="63">
        <v>693269</v>
      </c>
      <c r="E29" s="63">
        <v>560334</v>
      </c>
      <c r="F29" s="63">
        <v>178599</v>
      </c>
      <c r="G29" s="63">
        <v>200781</v>
      </c>
      <c r="H29" s="63">
        <v>145359</v>
      </c>
      <c r="I29" s="63">
        <v>41994</v>
      </c>
      <c r="J29" s="63">
        <v>838604</v>
      </c>
      <c r="K29" s="63">
        <v>53220</v>
      </c>
      <c r="L29" s="77">
        <f t="shared" si="0"/>
        <v>4275051</v>
      </c>
    </row>
    <row r="30" spans="1:12" ht="13" x14ac:dyDescent="0.3">
      <c r="A30" s="4">
        <v>2023</v>
      </c>
      <c r="B30" s="2">
        <v>809800</v>
      </c>
      <c r="C30" s="63">
        <v>686226</v>
      </c>
      <c r="D30" s="63">
        <v>661796</v>
      </c>
      <c r="E30" s="63">
        <v>553666</v>
      </c>
      <c r="F30" s="63">
        <v>211956</v>
      </c>
      <c r="G30" s="63">
        <v>198370</v>
      </c>
      <c r="H30" s="63">
        <v>142992</v>
      </c>
      <c r="I30" s="63">
        <v>50802</v>
      </c>
      <c r="J30" s="63">
        <v>851881</v>
      </c>
      <c r="K30" s="63">
        <v>61491</v>
      </c>
      <c r="L30" s="77">
        <f t="shared" si="0"/>
        <v>4228980</v>
      </c>
    </row>
    <row r="31" spans="1:12" ht="7.5" customHeight="1" x14ac:dyDescent="0.3">
      <c r="A31" s="79"/>
      <c r="B31" s="230"/>
      <c r="C31" s="231"/>
      <c r="D31" s="231"/>
      <c r="E31" s="231"/>
      <c r="F31" s="231"/>
      <c r="G31" s="231"/>
      <c r="H31" s="231"/>
      <c r="I31" s="231"/>
      <c r="J31" s="231"/>
      <c r="K31" s="231"/>
      <c r="L31" s="89"/>
    </row>
    <row r="32" spans="1:12" ht="7.5" customHeight="1" x14ac:dyDescent="0.3">
      <c r="A32" s="88"/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90"/>
    </row>
    <row r="33" spans="1:12" ht="15" customHeight="1" x14ac:dyDescent="0.3">
      <c r="A33" s="79" t="s">
        <v>140</v>
      </c>
    </row>
    <row r="34" spans="1:12" s="229" customFormat="1" ht="39.5" x14ac:dyDescent="0.25">
      <c r="A34" s="227"/>
      <c r="B34" s="69" t="s">
        <v>132</v>
      </c>
      <c r="C34" s="69" t="s">
        <v>133</v>
      </c>
      <c r="D34" s="69" t="s">
        <v>134</v>
      </c>
      <c r="E34" s="69" t="s">
        <v>135</v>
      </c>
      <c r="F34" s="228" t="s">
        <v>423</v>
      </c>
      <c r="G34" s="228" t="s">
        <v>424</v>
      </c>
      <c r="H34" s="228" t="s">
        <v>136</v>
      </c>
      <c r="I34" s="228" t="s">
        <v>137</v>
      </c>
      <c r="J34" s="228" t="s">
        <v>138</v>
      </c>
      <c r="K34" s="228" t="s">
        <v>139</v>
      </c>
      <c r="L34" s="228" t="s">
        <v>114</v>
      </c>
    </row>
    <row r="35" spans="1:12" ht="13" x14ac:dyDescent="0.3">
      <c r="A35" s="4">
        <v>1998</v>
      </c>
      <c r="B35" s="2">
        <v>470411</v>
      </c>
      <c r="C35" s="63">
        <v>443870</v>
      </c>
      <c r="D35" s="63">
        <v>210401</v>
      </c>
      <c r="E35" s="63">
        <v>247502</v>
      </c>
      <c r="F35" s="63">
        <v>139894</v>
      </c>
      <c r="G35" s="63">
        <v>24826</v>
      </c>
      <c r="H35" s="63">
        <v>1457</v>
      </c>
      <c r="I35" s="63">
        <v>4465</v>
      </c>
      <c r="J35" s="63">
        <v>91330</v>
      </c>
      <c r="K35" s="63">
        <v>145389</v>
      </c>
      <c r="L35" s="89">
        <f t="shared" ref="L35:L50" si="1">SUM(B35:K35)</f>
        <v>1779545</v>
      </c>
    </row>
    <row r="36" spans="1:12" ht="13" x14ac:dyDescent="0.3">
      <c r="A36" s="4">
        <v>1999</v>
      </c>
      <c r="B36" s="2">
        <v>485047</v>
      </c>
      <c r="C36" s="63">
        <v>454634</v>
      </c>
      <c r="D36" s="63">
        <v>223092</v>
      </c>
      <c r="E36" s="63">
        <v>276677</v>
      </c>
      <c r="F36" s="63">
        <v>140964</v>
      </c>
      <c r="G36" s="63">
        <v>34634</v>
      </c>
      <c r="H36" s="63">
        <v>2147</v>
      </c>
      <c r="I36" s="63">
        <v>5146</v>
      </c>
      <c r="J36" s="63">
        <v>112074</v>
      </c>
      <c r="K36" s="63">
        <v>151107</v>
      </c>
      <c r="L36" s="89">
        <f t="shared" si="1"/>
        <v>1885522</v>
      </c>
    </row>
    <row r="37" spans="1:12" ht="13" x14ac:dyDescent="0.3">
      <c r="A37" s="4">
        <v>2000</v>
      </c>
      <c r="B37" s="2">
        <v>524884</v>
      </c>
      <c r="C37" s="63">
        <v>475504</v>
      </c>
      <c r="D37" s="63">
        <v>216470</v>
      </c>
      <c r="E37" s="63">
        <v>302378</v>
      </c>
      <c r="F37" s="63">
        <v>135415</v>
      </c>
      <c r="G37" s="63">
        <v>47916</v>
      </c>
      <c r="H37" s="63">
        <v>3097</v>
      </c>
      <c r="I37" s="63">
        <v>11908</v>
      </c>
      <c r="J37" s="63">
        <v>137016</v>
      </c>
      <c r="K37" s="63">
        <v>147477</v>
      </c>
      <c r="L37" s="89">
        <f t="shared" si="1"/>
        <v>2002065</v>
      </c>
    </row>
    <row r="38" spans="1:12" ht="13" x14ac:dyDescent="0.3">
      <c r="A38" s="4">
        <v>2001</v>
      </c>
      <c r="B38" s="2">
        <v>587403</v>
      </c>
      <c r="C38" s="63">
        <v>502319</v>
      </c>
      <c r="D38" s="63">
        <v>236279</v>
      </c>
      <c r="E38" s="63">
        <v>330426</v>
      </c>
      <c r="F38" s="63">
        <v>133627</v>
      </c>
      <c r="G38" s="63">
        <v>75817</v>
      </c>
      <c r="H38" s="63">
        <v>6903</v>
      </c>
      <c r="I38" s="63">
        <v>13135</v>
      </c>
      <c r="J38" s="63">
        <v>151112</v>
      </c>
      <c r="K38" s="63">
        <v>138829</v>
      </c>
      <c r="L38" s="89">
        <f t="shared" si="1"/>
        <v>2175850</v>
      </c>
    </row>
    <row r="39" spans="1:12" ht="13" x14ac:dyDescent="0.3">
      <c r="A39" s="4">
        <v>2002</v>
      </c>
      <c r="B39" s="2">
        <v>613130</v>
      </c>
      <c r="C39" s="63">
        <v>520792</v>
      </c>
      <c r="D39" s="63">
        <v>252754</v>
      </c>
      <c r="E39" s="63">
        <v>344866</v>
      </c>
      <c r="F39" s="63">
        <v>130668</v>
      </c>
      <c r="G39" s="63">
        <v>86173</v>
      </c>
      <c r="H39" s="63">
        <v>13742</v>
      </c>
      <c r="I39" s="63">
        <v>14638</v>
      </c>
      <c r="J39" s="63">
        <v>147439</v>
      </c>
      <c r="K39" s="63">
        <v>141646</v>
      </c>
      <c r="L39" s="89">
        <f t="shared" si="1"/>
        <v>2265848</v>
      </c>
    </row>
    <row r="40" spans="1:12" ht="13" x14ac:dyDescent="0.3">
      <c r="A40" s="4">
        <v>2003</v>
      </c>
      <c r="B40" s="2">
        <v>622877</v>
      </c>
      <c r="C40" s="63">
        <v>556512</v>
      </c>
      <c r="D40" s="63">
        <v>281428</v>
      </c>
      <c r="E40" s="63">
        <v>342129</v>
      </c>
      <c r="F40" s="63">
        <v>123247</v>
      </c>
      <c r="G40" s="63">
        <v>83428</v>
      </c>
      <c r="H40" s="63">
        <v>23315</v>
      </c>
      <c r="I40" s="63">
        <v>15894</v>
      </c>
      <c r="J40" s="63">
        <v>152397</v>
      </c>
      <c r="K40" s="63">
        <v>149545</v>
      </c>
      <c r="L40" s="89">
        <f t="shared" si="1"/>
        <v>2350772</v>
      </c>
    </row>
    <row r="41" spans="1:12" ht="13" x14ac:dyDescent="0.3">
      <c r="A41" s="4">
        <v>2004</v>
      </c>
      <c r="B41" s="2">
        <v>644071</v>
      </c>
      <c r="C41" s="63">
        <v>583646</v>
      </c>
      <c r="D41" s="63">
        <v>305159</v>
      </c>
      <c r="E41" s="63">
        <v>370017</v>
      </c>
      <c r="F41" s="63">
        <v>128758</v>
      </c>
      <c r="G41" s="63">
        <v>101262</v>
      </c>
      <c r="H41" s="63">
        <v>31792</v>
      </c>
      <c r="I41" s="63">
        <v>17253</v>
      </c>
      <c r="J41" s="63">
        <v>55275</v>
      </c>
      <c r="K41" s="63">
        <v>273108</v>
      </c>
      <c r="L41" s="89">
        <f t="shared" si="1"/>
        <v>2510341</v>
      </c>
    </row>
    <row r="42" spans="1:12" ht="13" x14ac:dyDescent="0.3">
      <c r="A42" s="4">
        <v>2005</v>
      </c>
      <c r="B42" s="2">
        <v>699045</v>
      </c>
      <c r="C42" s="63">
        <v>637664</v>
      </c>
      <c r="D42" s="63">
        <v>348254</v>
      </c>
      <c r="E42" s="63">
        <v>415353</v>
      </c>
      <c r="F42" s="63">
        <v>154310</v>
      </c>
      <c r="G42" s="63">
        <v>134301</v>
      </c>
      <c r="H42" s="63">
        <v>39412</v>
      </c>
      <c r="I42" s="63">
        <v>18374</v>
      </c>
      <c r="J42" s="63">
        <v>66254</v>
      </c>
      <c r="K42" s="63">
        <v>300632</v>
      </c>
      <c r="L42" s="89">
        <f t="shared" si="1"/>
        <v>2813599</v>
      </c>
    </row>
    <row r="43" spans="1:12" ht="13" x14ac:dyDescent="0.3">
      <c r="A43" s="4">
        <v>2006</v>
      </c>
      <c r="B43" s="2">
        <v>758151</v>
      </c>
      <c r="C43" s="63">
        <v>715273</v>
      </c>
      <c r="D43" s="63">
        <v>369157</v>
      </c>
      <c r="E43" s="63">
        <v>449387</v>
      </c>
      <c r="F43" s="63">
        <v>170013</v>
      </c>
      <c r="G43" s="63">
        <v>158448</v>
      </c>
      <c r="H43" s="63">
        <v>45878</v>
      </c>
      <c r="I43" s="63">
        <v>20829</v>
      </c>
      <c r="J43" s="63">
        <v>181690</v>
      </c>
      <c r="K43" s="63">
        <v>232177</v>
      </c>
      <c r="L43" s="89">
        <f t="shared" si="1"/>
        <v>3101003</v>
      </c>
    </row>
    <row r="44" spans="1:12" ht="13" x14ac:dyDescent="0.3">
      <c r="A44" s="4">
        <v>2007</v>
      </c>
      <c r="B44" s="2">
        <v>841711</v>
      </c>
      <c r="C44" s="63">
        <v>810703</v>
      </c>
      <c r="D44" s="63">
        <v>438325</v>
      </c>
      <c r="E44" s="63">
        <v>522072</v>
      </c>
      <c r="F44" s="63">
        <v>176284</v>
      </c>
      <c r="G44" s="63">
        <v>194936</v>
      </c>
      <c r="H44" s="63">
        <v>58652</v>
      </c>
      <c r="I44" s="63">
        <v>23172</v>
      </c>
      <c r="J44" s="63">
        <v>273139</v>
      </c>
      <c r="K44" s="63">
        <v>204671</v>
      </c>
      <c r="L44" s="89">
        <f t="shared" si="1"/>
        <v>3543665</v>
      </c>
    </row>
    <row r="45" spans="1:12" ht="13" x14ac:dyDescent="0.3">
      <c r="A45" s="4">
        <v>2008</v>
      </c>
      <c r="B45" s="2">
        <v>906255</v>
      </c>
      <c r="C45" s="63">
        <v>911599</v>
      </c>
      <c r="D45" s="63">
        <v>471727</v>
      </c>
      <c r="E45" s="63">
        <v>586243</v>
      </c>
      <c r="F45" s="63">
        <v>184634</v>
      </c>
      <c r="G45" s="63">
        <v>241266</v>
      </c>
      <c r="H45" s="63">
        <v>70113</v>
      </c>
      <c r="I45" s="63">
        <v>19522</v>
      </c>
      <c r="J45" s="63">
        <v>320350</v>
      </c>
      <c r="K45" s="63">
        <v>180314</v>
      </c>
      <c r="L45" s="89">
        <f t="shared" si="1"/>
        <v>3892023</v>
      </c>
    </row>
    <row r="46" spans="1:12" ht="13" x14ac:dyDescent="0.3">
      <c r="A46" s="4">
        <v>2009</v>
      </c>
      <c r="B46" s="2">
        <v>925423</v>
      </c>
      <c r="C46" s="63">
        <v>931511</v>
      </c>
      <c r="D46" s="63">
        <v>470766</v>
      </c>
      <c r="E46" s="63">
        <v>601058</v>
      </c>
      <c r="F46" s="63">
        <v>229741</v>
      </c>
      <c r="G46" s="63">
        <v>220325</v>
      </c>
      <c r="H46" s="63">
        <v>90629</v>
      </c>
      <c r="I46" s="63">
        <v>22841</v>
      </c>
      <c r="J46" s="63">
        <v>277152</v>
      </c>
      <c r="K46" s="63">
        <v>226902</v>
      </c>
      <c r="L46" s="89">
        <f t="shared" si="1"/>
        <v>3996348</v>
      </c>
    </row>
    <row r="47" spans="1:12" ht="13" x14ac:dyDescent="0.3">
      <c r="A47" s="4">
        <v>2010</v>
      </c>
      <c r="B47" s="2">
        <v>965433</v>
      </c>
      <c r="C47" s="63">
        <v>949394</v>
      </c>
      <c r="D47" s="63">
        <v>523828</v>
      </c>
      <c r="E47" s="63">
        <v>637428</v>
      </c>
      <c r="F47" s="63">
        <v>252642</v>
      </c>
      <c r="G47" s="63">
        <v>219094</v>
      </c>
      <c r="H47" s="63">
        <v>107310</v>
      </c>
      <c r="I47" s="63">
        <v>25659</v>
      </c>
      <c r="J47" s="63">
        <v>336376</v>
      </c>
      <c r="K47" s="63">
        <v>193432</v>
      </c>
      <c r="L47" s="89">
        <f t="shared" si="1"/>
        <v>4210596</v>
      </c>
    </row>
    <row r="48" spans="1:12" ht="13" x14ac:dyDescent="0.3">
      <c r="A48" s="4">
        <v>2011</v>
      </c>
      <c r="B48" s="2">
        <v>1010138</v>
      </c>
      <c r="C48" s="63">
        <v>978809</v>
      </c>
      <c r="D48" s="63">
        <v>604758</v>
      </c>
      <c r="E48" s="63">
        <v>661404</v>
      </c>
      <c r="F48" s="63">
        <v>252579</v>
      </c>
      <c r="G48" s="63">
        <v>236712</v>
      </c>
      <c r="H48" s="63">
        <v>120156</v>
      </c>
      <c r="I48" s="63">
        <v>25412</v>
      </c>
      <c r="J48" s="63">
        <v>345758</v>
      </c>
      <c r="K48" s="63">
        <v>224701</v>
      </c>
      <c r="L48" s="89">
        <f t="shared" si="1"/>
        <v>4460427</v>
      </c>
    </row>
    <row r="49" spans="1:12" ht="13" x14ac:dyDescent="0.3">
      <c r="A49" s="4">
        <v>2012</v>
      </c>
      <c r="B49" s="2">
        <v>1043396</v>
      </c>
      <c r="C49" s="63">
        <v>1002083</v>
      </c>
      <c r="D49" s="63">
        <v>657148</v>
      </c>
      <c r="E49" s="63">
        <v>650065</v>
      </c>
      <c r="F49" s="63">
        <v>256710</v>
      </c>
      <c r="G49" s="63">
        <v>223850</v>
      </c>
      <c r="H49" s="63">
        <v>136070</v>
      </c>
      <c r="I49" s="63">
        <v>27345</v>
      </c>
      <c r="J49" s="63">
        <v>428556</v>
      </c>
      <c r="K49" s="63">
        <v>181056</v>
      </c>
      <c r="L49" s="89">
        <f t="shared" si="1"/>
        <v>4606279</v>
      </c>
    </row>
    <row r="50" spans="1:12" ht="13" x14ac:dyDescent="0.3">
      <c r="A50" s="4">
        <v>2013</v>
      </c>
      <c r="B50" s="2">
        <v>1073801</v>
      </c>
      <c r="C50" s="63">
        <v>1024763</v>
      </c>
      <c r="D50" s="63">
        <v>703060</v>
      </c>
      <c r="E50" s="63">
        <v>661275</v>
      </c>
      <c r="F50" s="63">
        <v>258973</v>
      </c>
      <c r="G50" s="63">
        <v>213267</v>
      </c>
      <c r="H50" s="63">
        <v>147732</v>
      </c>
      <c r="I50" s="63">
        <v>31888</v>
      </c>
      <c r="J50" s="63">
        <v>442363</v>
      </c>
      <c r="K50" s="63">
        <v>200808</v>
      </c>
      <c r="L50" s="89">
        <f t="shared" si="1"/>
        <v>4757930</v>
      </c>
    </row>
    <row r="51" spans="1:12" ht="13" x14ac:dyDescent="0.3">
      <c r="A51" s="4">
        <v>2014</v>
      </c>
      <c r="B51" s="2">
        <v>1103358</v>
      </c>
      <c r="C51" s="63">
        <v>1111981</v>
      </c>
      <c r="D51" s="63">
        <v>730062</v>
      </c>
      <c r="E51" s="63">
        <v>687474</v>
      </c>
      <c r="F51" s="63">
        <v>261594</v>
      </c>
      <c r="G51" s="63">
        <v>230069</v>
      </c>
      <c r="H51" s="63">
        <v>162885</v>
      </c>
      <c r="I51" s="63">
        <v>40094</v>
      </c>
      <c r="J51" s="63">
        <v>466323</v>
      </c>
      <c r="K51" s="63">
        <v>205539</v>
      </c>
      <c r="L51" s="77">
        <f t="shared" ref="L51:L59" si="2">SUM(B51:K51)</f>
        <v>4999379</v>
      </c>
    </row>
    <row r="52" spans="1:12" ht="13" x14ac:dyDescent="0.3">
      <c r="A52" s="4">
        <v>2015</v>
      </c>
      <c r="B52" s="2">
        <v>1163127</v>
      </c>
      <c r="C52" s="63">
        <v>1169856</v>
      </c>
      <c r="D52" s="63">
        <v>756642</v>
      </c>
      <c r="E52" s="63">
        <v>709140</v>
      </c>
      <c r="F52" s="63">
        <v>297131</v>
      </c>
      <c r="G52" s="63">
        <v>247129</v>
      </c>
      <c r="H52" s="63">
        <v>184733</v>
      </c>
      <c r="I52" s="63">
        <v>46278</v>
      </c>
      <c r="J52" s="63">
        <v>481130</v>
      </c>
      <c r="K52" s="63">
        <v>228039</v>
      </c>
      <c r="L52" s="77">
        <f t="shared" si="2"/>
        <v>5283205</v>
      </c>
    </row>
    <row r="53" spans="1:12" ht="13" x14ac:dyDescent="0.3">
      <c r="A53" s="4">
        <v>2016</v>
      </c>
      <c r="B53" s="2">
        <v>1204796</v>
      </c>
      <c r="C53" s="63">
        <v>1238595</v>
      </c>
      <c r="D53" s="63">
        <v>802977</v>
      </c>
      <c r="E53" s="63">
        <v>723811</v>
      </c>
      <c r="F53" s="63">
        <v>282966</v>
      </c>
      <c r="G53" s="63">
        <v>296213</v>
      </c>
      <c r="H53" s="63">
        <v>207546</v>
      </c>
      <c r="I53" s="63">
        <v>56247</v>
      </c>
      <c r="J53" s="63">
        <v>530987</v>
      </c>
      <c r="K53" s="63">
        <v>248710</v>
      </c>
      <c r="L53" s="77">
        <f t="shared" si="2"/>
        <v>5592848</v>
      </c>
    </row>
    <row r="54" spans="1:12" ht="13" x14ac:dyDescent="0.3">
      <c r="A54" s="4">
        <v>2017</v>
      </c>
      <c r="B54" s="2">
        <v>1266281</v>
      </c>
      <c r="C54" s="63">
        <v>1266440</v>
      </c>
      <c r="D54" s="63">
        <v>849271</v>
      </c>
      <c r="E54" s="63">
        <v>746894</v>
      </c>
      <c r="F54" s="63">
        <v>335279</v>
      </c>
      <c r="G54" s="63">
        <v>319390</v>
      </c>
      <c r="H54" s="63">
        <v>238086</v>
      </c>
      <c r="I54" s="63">
        <v>58155</v>
      </c>
      <c r="J54" s="63">
        <v>588983</v>
      </c>
      <c r="K54" s="63">
        <v>289445</v>
      </c>
      <c r="L54" s="77">
        <f t="shared" si="2"/>
        <v>5958224</v>
      </c>
    </row>
    <row r="55" spans="1:12" ht="13" x14ac:dyDescent="0.3">
      <c r="A55" s="4">
        <v>2018</v>
      </c>
      <c r="B55" s="2">
        <v>1330443</v>
      </c>
      <c r="C55" s="63">
        <v>1318884</v>
      </c>
      <c r="D55" s="63">
        <v>888919</v>
      </c>
      <c r="E55" s="63">
        <v>753690</v>
      </c>
      <c r="F55" s="63">
        <v>364304</v>
      </c>
      <c r="G55" s="63">
        <v>350537</v>
      </c>
      <c r="H55" s="63">
        <v>262817</v>
      </c>
      <c r="I55" s="63">
        <v>60289</v>
      </c>
      <c r="J55" s="63">
        <v>647962</v>
      </c>
      <c r="K55" s="63">
        <v>331014</v>
      </c>
      <c r="L55" s="77">
        <f t="shared" si="2"/>
        <v>6308859</v>
      </c>
    </row>
    <row r="56" spans="1:12" ht="13" x14ac:dyDescent="0.3">
      <c r="A56" s="4">
        <v>2019</v>
      </c>
      <c r="B56" s="2">
        <v>1366133</v>
      </c>
      <c r="C56" s="63">
        <v>1338381</v>
      </c>
      <c r="D56" s="63">
        <v>946387</v>
      </c>
      <c r="E56" s="63">
        <v>796351</v>
      </c>
      <c r="F56" s="63">
        <v>383898</v>
      </c>
      <c r="G56" s="63">
        <v>350266</v>
      </c>
      <c r="H56" s="63">
        <v>282847</v>
      </c>
      <c r="I56" s="63">
        <v>71047</v>
      </c>
      <c r="J56" s="63">
        <v>706697</v>
      </c>
      <c r="K56" s="63">
        <v>322185</v>
      </c>
      <c r="L56" s="77">
        <f t="shared" si="2"/>
        <v>6564192</v>
      </c>
    </row>
    <row r="57" spans="1:12" ht="13" x14ac:dyDescent="0.3">
      <c r="A57" s="4">
        <v>2020</v>
      </c>
      <c r="B57" s="2">
        <v>1409554</v>
      </c>
      <c r="C57" s="63">
        <v>1352870</v>
      </c>
      <c r="D57" s="63">
        <v>992578</v>
      </c>
      <c r="E57" s="63">
        <v>832325</v>
      </c>
      <c r="F57" s="63">
        <v>422948</v>
      </c>
      <c r="G57" s="63">
        <v>364152</v>
      </c>
      <c r="H57" s="63">
        <v>304971</v>
      </c>
      <c r="I57" s="63">
        <v>76121</v>
      </c>
      <c r="J57" s="63">
        <v>754542</v>
      </c>
      <c r="K57" s="63">
        <v>369440</v>
      </c>
      <c r="L57" s="77">
        <f t="shared" si="2"/>
        <v>6879501</v>
      </c>
    </row>
    <row r="58" spans="1:12" ht="13" x14ac:dyDescent="0.3">
      <c r="A58" s="4">
        <v>2021</v>
      </c>
      <c r="B58" s="2">
        <v>1489202</v>
      </c>
      <c r="C58" s="63">
        <v>1400423</v>
      </c>
      <c r="D58" s="63">
        <v>1074498</v>
      </c>
      <c r="E58" s="63">
        <v>917527</v>
      </c>
      <c r="F58" s="63">
        <v>467141</v>
      </c>
      <c r="G58" s="63">
        <v>364237</v>
      </c>
      <c r="H58" s="63">
        <v>325836</v>
      </c>
      <c r="I58" s="63">
        <v>84456</v>
      </c>
      <c r="J58" s="63">
        <v>839265</v>
      </c>
      <c r="K58" s="63">
        <v>399643</v>
      </c>
      <c r="L58" s="77">
        <f t="shared" si="2"/>
        <v>7362228</v>
      </c>
    </row>
    <row r="59" spans="1:12" ht="13" x14ac:dyDescent="0.3">
      <c r="A59" s="4">
        <v>2022</v>
      </c>
      <c r="B59" s="2">
        <v>1596173</v>
      </c>
      <c r="C59" s="63">
        <v>1463510</v>
      </c>
      <c r="D59" s="63">
        <v>1115477</v>
      </c>
      <c r="E59" s="63">
        <v>996265</v>
      </c>
      <c r="F59" s="63">
        <v>509475</v>
      </c>
      <c r="G59" s="63">
        <v>409293</v>
      </c>
      <c r="H59" s="63">
        <v>342046</v>
      </c>
      <c r="I59" s="63">
        <v>95086</v>
      </c>
      <c r="J59" s="63">
        <v>915810</v>
      </c>
      <c r="K59" s="63">
        <v>444411</v>
      </c>
      <c r="L59" s="77">
        <f t="shared" si="2"/>
        <v>7887546</v>
      </c>
    </row>
    <row r="60" spans="1:12" ht="13" x14ac:dyDescent="0.3">
      <c r="A60" s="4">
        <v>2023</v>
      </c>
      <c r="B60" s="2">
        <v>1582147</v>
      </c>
      <c r="C60" s="63">
        <v>1434052</v>
      </c>
      <c r="D60" s="63">
        <v>1103809</v>
      </c>
      <c r="E60" s="63">
        <v>995079</v>
      </c>
      <c r="F60" s="63">
        <v>517509</v>
      </c>
      <c r="G60" s="63">
        <v>398612</v>
      </c>
      <c r="H60" s="63">
        <v>356686</v>
      </c>
      <c r="I60" s="63">
        <v>102035</v>
      </c>
      <c r="J60" s="63">
        <v>944464</v>
      </c>
      <c r="K60" s="63">
        <v>466950</v>
      </c>
      <c r="L60" s="77">
        <f>SUM(B60:K60)</f>
        <v>7901343</v>
      </c>
    </row>
    <row r="61" spans="1:12" ht="13" x14ac:dyDescent="0.3">
      <c r="A61" s="4"/>
      <c r="B61" s="2"/>
      <c r="C61" s="63"/>
      <c r="D61" s="63"/>
      <c r="E61" s="63"/>
      <c r="F61" s="63"/>
      <c r="G61" s="63"/>
      <c r="H61" s="63"/>
      <c r="I61" s="63"/>
      <c r="J61" s="63"/>
      <c r="K61" s="63"/>
      <c r="L61" s="89"/>
    </row>
    <row r="62" spans="1:12" ht="14.5" x14ac:dyDescent="0.25">
      <c r="A62" s="58">
        <v>1</v>
      </c>
      <c r="B62" s="59" t="s">
        <v>141</v>
      </c>
      <c r="D62" s="230"/>
      <c r="E62" s="230"/>
      <c r="F62" s="230"/>
      <c r="G62" s="230"/>
      <c r="H62" s="230"/>
      <c r="I62" s="230"/>
    </row>
    <row r="63" spans="1:12" x14ac:dyDescent="0.25">
      <c r="B63" s="71" t="s">
        <v>142</v>
      </c>
      <c r="D63" s="230"/>
      <c r="E63" s="230"/>
      <c r="F63" s="230"/>
      <c r="G63" s="230"/>
      <c r="H63" s="230"/>
      <c r="I63" s="230"/>
    </row>
    <row r="64" spans="1:12" s="234" customFormat="1" ht="14.5" x14ac:dyDescent="0.25">
      <c r="A64" s="58">
        <v>2</v>
      </c>
      <c r="B64" s="59" t="s">
        <v>143</v>
      </c>
      <c r="D64" s="235"/>
      <c r="E64" s="235"/>
      <c r="F64" s="235"/>
      <c r="G64" s="235"/>
      <c r="H64" s="235"/>
      <c r="I64" s="235"/>
    </row>
    <row r="65" spans="1:12" ht="14.5" x14ac:dyDescent="0.25">
      <c r="A65" s="58">
        <v>3</v>
      </c>
      <c r="B65" s="59" t="s">
        <v>144</v>
      </c>
    </row>
    <row r="66" spans="1:12" ht="14.5" x14ac:dyDescent="0.25">
      <c r="A66" s="58">
        <v>4</v>
      </c>
      <c r="B66" s="59" t="s">
        <v>285</v>
      </c>
      <c r="D66" s="230"/>
      <c r="E66" s="230"/>
      <c r="F66" s="230"/>
      <c r="G66" s="230"/>
      <c r="H66" s="230"/>
      <c r="I66" s="230"/>
    </row>
    <row r="67" spans="1:12" ht="14.5" x14ac:dyDescent="0.25">
      <c r="A67" s="58">
        <v>5</v>
      </c>
      <c r="B67" s="59" t="s">
        <v>146</v>
      </c>
      <c r="D67" s="230"/>
      <c r="E67" s="230"/>
      <c r="F67" s="230"/>
      <c r="G67" s="230"/>
      <c r="H67" s="230"/>
      <c r="I67" s="230"/>
    </row>
    <row r="68" spans="1:12" ht="14.5" x14ac:dyDescent="0.25">
      <c r="A68" s="58">
        <v>6</v>
      </c>
      <c r="B68" s="59" t="s">
        <v>145</v>
      </c>
      <c r="D68" s="230"/>
      <c r="E68" s="230"/>
      <c r="F68" s="230"/>
      <c r="G68" s="230"/>
      <c r="H68" s="230"/>
      <c r="I68" s="230"/>
    </row>
    <row r="69" spans="1:12" ht="14.5" x14ac:dyDescent="0.25">
      <c r="A69" s="58">
        <v>7</v>
      </c>
      <c r="B69" s="59" t="s">
        <v>147</v>
      </c>
      <c r="D69" s="230"/>
      <c r="E69" s="230"/>
      <c r="F69" s="230"/>
      <c r="G69" s="230"/>
      <c r="H69" s="230"/>
      <c r="I69" s="230"/>
    </row>
    <row r="70" spans="1:12" ht="14.5" x14ac:dyDescent="0.25">
      <c r="A70" s="58">
        <v>8</v>
      </c>
      <c r="B70" s="59" t="s">
        <v>148</v>
      </c>
      <c r="D70" s="230"/>
      <c r="E70" s="230"/>
      <c r="F70" s="230"/>
      <c r="G70" s="230"/>
      <c r="H70" s="230"/>
      <c r="I70" s="230"/>
    </row>
    <row r="71" spans="1:12" ht="14.5" x14ac:dyDescent="0.25">
      <c r="A71" s="58">
        <v>9</v>
      </c>
      <c r="B71" s="59" t="s">
        <v>343</v>
      </c>
      <c r="D71" s="230"/>
      <c r="E71" s="230"/>
      <c r="F71" s="230"/>
      <c r="G71" s="230"/>
      <c r="H71" s="230"/>
      <c r="I71" s="230"/>
    </row>
    <row r="72" spans="1:12" x14ac:dyDescent="0.25">
      <c r="A72" s="225" t="s">
        <v>215</v>
      </c>
      <c r="C72" s="230"/>
      <c r="D72" s="230"/>
      <c r="E72" s="230"/>
      <c r="F72" s="230"/>
      <c r="G72" s="230"/>
      <c r="H72" s="230"/>
      <c r="I72" s="230"/>
    </row>
    <row r="73" spans="1:12" ht="15" customHeight="1" x14ac:dyDescent="0.25">
      <c r="D73" s="230"/>
      <c r="E73" s="230"/>
      <c r="F73" s="230"/>
      <c r="G73" s="230"/>
      <c r="H73" s="230"/>
      <c r="I73" s="230"/>
    </row>
    <row r="74" spans="1:12" x14ac:dyDescent="0.25">
      <c r="C74" s="230"/>
      <c r="D74" s="230"/>
      <c r="E74" s="230"/>
      <c r="F74" s="230"/>
      <c r="G74" s="230"/>
      <c r="H74" s="230"/>
      <c r="I74" s="230"/>
    </row>
    <row r="75" spans="1:12" ht="13" x14ac:dyDescent="0.3">
      <c r="A75" s="60"/>
      <c r="B75" s="60"/>
      <c r="C75" s="230"/>
      <c r="D75" s="230"/>
      <c r="E75" s="230"/>
      <c r="G75" s="230"/>
      <c r="I75" s="230"/>
      <c r="L75" s="79"/>
    </row>
    <row r="76" spans="1:12" ht="13" x14ac:dyDescent="0.3">
      <c r="A76" s="59"/>
      <c r="B76" s="60"/>
      <c r="C76" s="230"/>
      <c r="D76" s="230"/>
      <c r="E76" s="230"/>
      <c r="G76" s="230"/>
      <c r="I76" s="230"/>
      <c r="L76" s="79"/>
    </row>
    <row r="77" spans="1:12" ht="13" x14ac:dyDescent="0.3">
      <c r="A77" s="60"/>
      <c r="B77" s="60"/>
      <c r="C77" s="230"/>
      <c r="D77" s="230"/>
      <c r="E77" s="230"/>
      <c r="G77" s="230"/>
      <c r="I77" s="230"/>
      <c r="L77" s="79"/>
    </row>
    <row r="78" spans="1:12" ht="13" x14ac:dyDescent="0.3">
      <c r="A78" s="60"/>
      <c r="B78" s="60"/>
      <c r="C78" s="230"/>
      <c r="D78" s="230"/>
      <c r="E78" s="230"/>
      <c r="G78" s="230"/>
      <c r="I78" s="230"/>
      <c r="L78" s="79"/>
    </row>
    <row r="79" spans="1:12" ht="13" x14ac:dyDescent="0.3">
      <c r="A79" s="61"/>
      <c r="B79" s="60"/>
      <c r="C79" s="230"/>
      <c r="D79" s="230"/>
      <c r="E79" s="230"/>
      <c r="F79" s="230"/>
      <c r="G79" s="230"/>
      <c r="H79" s="230"/>
      <c r="I79" s="230"/>
      <c r="J79" s="79"/>
      <c r="K79" s="79"/>
      <c r="L79" s="79"/>
    </row>
    <row r="80" spans="1:12" ht="13" x14ac:dyDescent="0.3">
      <c r="A80" s="62"/>
      <c r="B80" s="60"/>
      <c r="C80" s="230"/>
      <c r="D80" s="230"/>
      <c r="E80" s="230"/>
      <c r="F80" s="230"/>
      <c r="G80" s="230"/>
      <c r="H80" s="230"/>
      <c r="I80" s="230"/>
      <c r="J80" s="79"/>
      <c r="K80" s="79"/>
      <c r="L80" s="79"/>
    </row>
    <row r="81" spans="1:12" ht="13" x14ac:dyDescent="0.3">
      <c r="A81" s="62"/>
      <c r="B81" s="60"/>
      <c r="C81" s="230"/>
      <c r="D81" s="230"/>
      <c r="E81" s="230"/>
      <c r="F81" s="230"/>
      <c r="G81" s="230"/>
      <c r="H81" s="230"/>
      <c r="I81" s="230"/>
      <c r="J81" s="79"/>
      <c r="K81" s="79"/>
      <c r="L81" s="79"/>
    </row>
    <row r="82" spans="1:12" ht="13" x14ac:dyDescent="0.3">
      <c r="A82" s="60"/>
      <c r="B82" s="60"/>
      <c r="C82" s="230"/>
      <c r="D82" s="230"/>
      <c r="E82" s="230"/>
      <c r="G82" s="230"/>
      <c r="I82" s="230"/>
      <c r="L82" s="79"/>
    </row>
    <row r="83" spans="1:12" ht="13" x14ac:dyDescent="0.3">
      <c r="A83" s="61"/>
      <c r="B83" s="60"/>
      <c r="C83" s="230"/>
      <c r="D83" s="230"/>
      <c r="E83" s="230"/>
      <c r="F83" s="230"/>
      <c r="G83" s="230"/>
      <c r="H83" s="230"/>
      <c r="I83" s="230"/>
      <c r="J83" s="79"/>
      <c r="K83" s="79"/>
      <c r="L83" s="79"/>
    </row>
    <row r="84" spans="1:12" ht="13" x14ac:dyDescent="0.3">
      <c r="A84" s="62"/>
      <c r="B84" s="60"/>
      <c r="C84" s="230"/>
      <c r="D84" s="230"/>
      <c r="E84" s="230"/>
      <c r="F84" s="230"/>
      <c r="G84" s="230"/>
      <c r="H84" s="230"/>
      <c r="I84" s="230"/>
      <c r="J84" s="79"/>
      <c r="K84" s="79"/>
      <c r="L84" s="79"/>
    </row>
    <row r="86" spans="1:12" ht="15" customHeight="1" x14ac:dyDescent="0.25">
      <c r="C86" s="230"/>
      <c r="D86" s="230"/>
      <c r="E86" s="230"/>
      <c r="F86" s="230"/>
      <c r="G86" s="230"/>
      <c r="H86" s="230"/>
      <c r="I86" s="230"/>
    </row>
    <row r="87" spans="1:12" ht="15" customHeight="1" x14ac:dyDescent="0.25">
      <c r="C87" s="230"/>
      <c r="D87" s="230"/>
      <c r="E87" s="230"/>
      <c r="F87" s="230"/>
      <c r="G87" s="230"/>
      <c r="H87" s="230"/>
      <c r="I87" s="230"/>
    </row>
    <row r="88" spans="1:12" ht="15" customHeight="1" x14ac:dyDescent="0.25">
      <c r="C88" s="230"/>
      <c r="D88" s="230"/>
      <c r="E88" s="230"/>
      <c r="F88" s="230"/>
      <c r="G88" s="230"/>
      <c r="H88" s="230"/>
      <c r="I88" s="230"/>
    </row>
    <row r="89" spans="1:12" ht="15" customHeight="1" x14ac:dyDescent="0.25">
      <c r="C89" s="230"/>
      <c r="D89" s="230"/>
      <c r="E89" s="230"/>
      <c r="F89" s="230"/>
      <c r="G89" s="230"/>
      <c r="H89" s="230"/>
      <c r="I89" s="230"/>
    </row>
    <row r="90" spans="1:12" ht="15" customHeight="1" x14ac:dyDescent="0.25">
      <c r="C90" s="230"/>
      <c r="D90" s="230"/>
      <c r="E90" s="230"/>
      <c r="F90" s="230"/>
      <c r="G90" s="230"/>
      <c r="H90" s="230"/>
      <c r="I90" s="230"/>
    </row>
    <row r="91" spans="1:12" ht="15" customHeight="1" x14ac:dyDescent="0.25">
      <c r="C91" s="230"/>
      <c r="D91" s="230"/>
      <c r="E91" s="230"/>
      <c r="F91" s="230"/>
      <c r="G91" s="230"/>
      <c r="H91" s="230"/>
      <c r="I91" s="230"/>
    </row>
    <row r="92" spans="1:12" ht="15" customHeight="1" x14ac:dyDescent="0.25">
      <c r="C92" s="230"/>
      <c r="D92" s="230"/>
      <c r="E92" s="230"/>
      <c r="F92" s="230"/>
      <c r="G92" s="230"/>
      <c r="H92" s="230"/>
      <c r="I92" s="230"/>
    </row>
    <row r="93" spans="1:12" ht="15" customHeight="1" x14ac:dyDescent="0.25">
      <c r="C93" s="230"/>
      <c r="D93" s="230"/>
      <c r="E93" s="230"/>
      <c r="F93" s="230"/>
      <c r="G93" s="230"/>
      <c r="H93" s="230"/>
      <c r="I93" s="230"/>
    </row>
    <row r="94" spans="1:12" ht="15" customHeight="1" x14ac:dyDescent="0.25">
      <c r="C94" s="230"/>
      <c r="D94" s="230"/>
      <c r="E94" s="230"/>
      <c r="F94" s="230"/>
      <c r="G94" s="230"/>
      <c r="H94" s="230"/>
      <c r="I94" s="230"/>
    </row>
    <row r="95" spans="1:12" ht="15" customHeight="1" x14ac:dyDescent="0.25">
      <c r="C95" s="230"/>
      <c r="D95" s="230"/>
      <c r="E95" s="230"/>
      <c r="F95" s="230"/>
      <c r="G95" s="230"/>
      <c r="H95" s="230"/>
      <c r="I95" s="230"/>
    </row>
    <row r="96" spans="1:12" ht="15" customHeight="1" x14ac:dyDescent="0.25">
      <c r="C96" s="230"/>
      <c r="D96" s="230"/>
      <c r="E96" s="230"/>
      <c r="F96" s="230"/>
      <c r="G96" s="230"/>
      <c r="H96" s="230"/>
      <c r="I96" s="230"/>
    </row>
    <row r="97" spans="3:9" ht="15" customHeight="1" x14ac:dyDescent="0.25">
      <c r="C97" s="230"/>
      <c r="D97" s="230"/>
      <c r="E97" s="230"/>
      <c r="F97" s="230"/>
      <c r="G97" s="230"/>
      <c r="H97" s="230"/>
      <c r="I97" s="230"/>
    </row>
    <row r="98" spans="3:9" ht="15" customHeight="1" x14ac:dyDescent="0.25">
      <c r="C98" s="230"/>
      <c r="D98" s="230"/>
      <c r="E98" s="230"/>
      <c r="F98" s="230"/>
      <c r="G98" s="230"/>
      <c r="H98" s="230"/>
      <c r="I98" s="230"/>
    </row>
    <row r="99" spans="3:9" ht="15" customHeight="1" x14ac:dyDescent="0.25">
      <c r="C99" s="230"/>
      <c r="D99" s="230"/>
      <c r="E99" s="230"/>
      <c r="F99" s="230"/>
      <c r="G99" s="230"/>
      <c r="H99" s="230"/>
      <c r="I99" s="230"/>
    </row>
    <row r="100" spans="3:9" ht="15" customHeight="1" x14ac:dyDescent="0.25">
      <c r="C100" s="230"/>
      <c r="D100" s="230"/>
      <c r="E100" s="230"/>
      <c r="F100" s="230"/>
      <c r="G100" s="230"/>
      <c r="H100" s="230"/>
      <c r="I100" s="230"/>
    </row>
    <row r="101" spans="3:9" ht="15" customHeight="1" x14ac:dyDescent="0.25">
      <c r="C101" s="230"/>
      <c r="D101" s="230"/>
      <c r="E101" s="230"/>
      <c r="F101" s="230"/>
      <c r="G101" s="230"/>
      <c r="H101" s="230"/>
      <c r="I101" s="230"/>
    </row>
    <row r="102" spans="3:9" x14ac:dyDescent="0.25">
      <c r="C102" s="230"/>
      <c r="D102" s="230"/>
      <c r="E102" s="230"/>
      <c r="F102" s="230"/>
      <c r="G102" s="230"/>
      <c r="H102" s="230"/>
      <c r="I102" s="230"/>
    </row>
    <row r="103" spans="3:9" x14ac:dyDescent="0.25">
      <c r="C103" s="230"/>
      <c r="D103" s="230"/>
      <c r="E103" s="230"/>
      <c r="F103" s="230"/>
      <c r="G103" s="230"/>
      <c r="H103" s="230"/>
      <c r="I103" s="230"/>
    </row>
    <row r="104" spans="3:9" x14ac:dyDescent="0.25">
      <c r="C104" s="230"/>
      <c r="D104" s="230"/>
      <c r="E104" s="230"/>
      <c r="F104" s="230"/>
      <c r="G104" s="230"/>
      <c r="H104" s="230"/>
      <c r="I104" s="230"/>
    </row>
    <row r="105" spans="3:9" x14ac:dyDescent="0.25">
      <c r="C105" s="230"/>
      <c r="D105" s="230"/>
      <c r="E105" s="230"/>
      <c r="F105" s="230"/>
      <c r="G105" s="230"/>
      <c r="H105" s="230"/>
      <c r="I105" s="230"/>
    </row>
    <row r="106" spans="3:9" x14ac:dyDescent="0.25">
      <c r="C106" s="230"/>
      <c r="D106" s="230"/>
      <c r="E106" s="230"/>
      <c r="F106" s="230"/>
      <c r="G106" s="230"/>
      <c r="H106" s="230"/>
      <c r="I106" s="230"/>
    </row>
    <row r="107" spans="3:9" x14ac:dyDescent="0.25">
      <c r="C107" s="230"/>
      <c r="D107" s="230"/>
      <c r="E107" s="230"/>
      <c r="F107" s="230"/>
      <c r="G107" s="230"/>
      <c r="H107" s="230"/>
      <c r="I107" s="230"/>
    </row>
    <row r="108" spans="3:9" x14ac:dyDescent="0.25">
      <c r="C108" s="230"/>
      <c r="D108" s="230"/>
      <c r="E108" s="230"/>
      <c r="F108" s="230"/>
      <c r="G108" s="230"/>
      <c r="H108" s="230"/>
      <c r="I108" s="230"/>
    </row>
    <row r="109" spans="3:9" x14ac:dyDescent="0.25">
      <c r="C109" s="230"/>
      <c r="D109" s="230"/>
      <c r="E109" s="230"/>
      <c r="F109" s="230"/>
      <c r="G109" s="230"/>
      <c r="H109" s="230"/>
      <c r="I109" s="230"/>
    </row>
    <row r="110" spans="3:9" x14ac:dyDescent="0.25">
      <c r="C110" s="230"/>
      <c r="D110" s="230"/>
      <c r="E110" s="230"/>
      <c r="F110" s="230"/>
      <c r="G110" s="230"/>
      <c r="H110" s="230"/>
      <c r="I110" s="230"/>
    </row>
    <row r="111" spans="3:9" x14ac:dyDescent="0.25">
      <c r="C111" s="230"/>
      <c r="D111" s="230"/>
      <c r="E111" s="230"/>
      <c r="F111" s="230"/>
      <c r="G111" s="230"/>
      <c r="H111" s="230"/>
      <c r="I111" s="230"/>
    </row>
    <row r="112" spans="3:9" x14ac:dyDescent="0.25">
      <c r="C112" s="230"/>
      <c r="D112" s="230"/>
      <c r="E112" s="230"/>
      <c r="F112" s="230"/>
      <c r="G112" s="230"/>
      <c r="H112" s="230"/>
      <c r="I112" s="230"/>
    </row>
    <row r="113" spans="3:9" x14ac:dyDescent="0.25">
      <c r="C113" s="230"/>
      <c r="D113" s="230"/>
      <c r="E113" s="230"/>
      <c r="F113" s="230"/>
      <c r="G113" s="230"/>
      <c r="H113" s="230"/>
      <c r="I113" s="230"/>
    </row>
    <row r="114" spans="3:9" x14ac:dyDescent="0.25">
      <c r="C114" s="230"/>
      <c r="D114" s="230"/>
      <c r="E114" s="230"/>
      <c r="F114" s="230"/>
      <c r="G114" s="230"/>
      <c r="H114" s="230"/>
      <c r="I114" s="230"/>
    </row>
    <row r="115" spans="3:9" x14ac:dyDescent="0.25">
      <c r="C115" s="230"/>
      <c r="D115" s="230"/>
      <c r="E115" s="230"/>
      <c r="F115" s="230"/>
      <c r="G115" s="230"/>
      <c r="H115" s="230"/>
      <c r="I115" s="230"/>
    </row>
    <row r="116" spans="3:9" x14ac:dyDescent="0.25">
      <c r="C116" s="230"/>
      <c r="D116" s="230"/>
      <c r="E116" s="230"/>
      <c r="F116" s="230"/>
      <c r="G116" s="230"/>
      <c r="H116" s="230"/>
      <c r="I116" s="230"/>
    </row>
  </sheetData>
  <pageMargins left="0.75" right="0.75" top="1" bottom="1" header="0.5" footer="0.5"/>
  <pageSetup paperSize="9" scale="70" orientation="portrait" r:id="rId1"/>
  <headerFooter alignWithMargins="0"/>
  <rowBreaks count="1" manualBreakCount="1"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3.54296875" customWidth="1"/>
    <col min="2" max="3" width="10.26953125" bestFit="1" customWidth="1"/>
    <col min="4" max="4" width="10.7265625" bestFit="1" customWidth="1"/>
    <col min="5" max="5" width="13.453125" bestFit="1" customWidth="1"/>
    <col min="6" max="6" width="14.54296875" bestFit="1" customWidth="1"/>
    <col min="7" max="7" width="11" bestFit="1" customWidth="1"/>
  </cols>
  <sheetData>
    <row r="1" spans="1:10" ht="18" customHeight="1" x14ac:dyDescent="0.35">
      <c r="A1" s="5" t="s">
        <v>390</v>
      </c>
      <c r="B1" s="5"/>
      <c r="C1" s="5"/>
      <c r="D1" s="5"/>
      <c r="E1" s="5"/>
      <c r="F1" s="5"/>
    </row>
    <row r="2" spans="1:10" ht="15" customHeight="1" x14ac:dyDescent="0.25"/>
    <row r="3" spans="1:10" ht="15" customHeight="1" x14ac:dyDescent="0.3">
      <c r="A3" s="17"/>
      <c r="B3" s="113" t="s">
        <v>149</v>
      </c>
      <c r="C3" s="98" t="s">
        <v>149</v>
      </c>
      <c r="D3" s="98" t="s">
        <v>64</v>
      </c>
      <c r="E3" s="98" t="s">
        <v>150</v>
      </c>
      <c r="F3" s="98" t="s">
        <v>151</v>
      </c>
      <c r="G3" s="98" t="s">
        <v>152</v>
      </c>
    </row>
    <row r="4" spans="1:10" ht="15" customHeight="1" x14ac:dyDescent="0.3">
      <c r="B4" s="114" t="s">
        <v>153</v>
      </c>
      <c r="C4" s="41" t="s">
        <v>154</v>
      </c>
      <c r="D4" s="41" t="s">
        <v>155</v>
      </c>
      <c r="E4" s="41" t="s">
        <v>156</v>
      </c>
      <c r="F4" s="41" t="s">
        <v>73</v>
      </c>
      <c r="G4" s="41" t="s">
        <v>157</v>
      </c>
      <c r="H4" s="4"/>
    </row>
    <row r="5" spans="1:10" ht="15" customHeight="1" x14ac:dyDescent="0.3">
      <c r="A5" s="21"/>
      <c r="B5" s="115"/>
      <c r="C5" s="116" t="s">
        <v>158</v>
      </c>
      <c r="D5" s="116" t="s">
        <v>159</v>
      </c>
      <c r="E5" s="116" t="s">
        <v>159</v>
      </c>
      <c r="F5" s="116" t="s">
        <v>159</v>
      </c>
      <c r="G5" s="116" t="s">
        <v>159</v>
      </c>
    </row>
    <row r="6" spans="1:10" ht="15" customHeight="1" x14ac:dyDescent="0.25">
      <c r="A6" s="37" t="s">
        <v>309</v>
      </c>
      <c r="B6" s="34">
        <v>29055</v>
      </c>
      <c r="C6" s="34">
        <v>5677</v>
      </c>
      <c r="D6" s="34">
        <v>3837074</v>
      </c>
      <c r="E6" s="34">
        <v>2337465</v>
      </c>
      <c r="F6" s="1">
        <v>347456</v>
      </c>
      <c r="G6" s="34">
        <v>6506272</v>
      </c>
      <c r="H6" s="37"/>
    </row>
    <row r="7" spans="1:10" s="37" customFormat="1" ht="15" customHeight="1" x14ac:dyDescent="0.25">
      <c r="A7" s="37" t="s">
        <v>80</v>
      </c>
      <c r="B7" s="2">
        <v>17851</v>
      </c>
      <c r="C7" s="2">
        <v>9208</v>
      </c>
      <c r="D7" s="2">
        <v>2101181</v>
      </c>
      <c r="E7" s="2">
        <v>1611651</v>
      </c>
      <c r="F7" s="2">
        <v>221775</v>
      </c>
      <c r="G7" s="2">
        <v>3608218</v>
      </c>
    </row>
    <row r="8" spans="1:10" s="37" customFormat="1" ht="15" customHeight="1" x14ac:dyDescent="0.25">
      <c r="A8" s="37" t="s">
        <v>160</v>
      </c>
      <c r="B8" s="2">
        <v>11863</v>
      </c>
      <c r="C8" s="2">
        <v>7285</v>
      </c>
      <c r="D8" s="2">
        <v>2291808</v>
      </c>
      <c r="E8" s="2">
        <v>1298480</v>
      </c>
      <c r="F8" s="2">
        <v>205085</v>
      </c>
      <c r="G8" s="2">
        <v>3537792</v>
      </c>
    </row>
    <row r="9" spans="1:10" s="37" customFormat="1" ht="15" customHeight="1" x14ac:dyDescent="0.25">
      <c r="A9" s="117" t="s">
        <v>81</v>
      </c>
      <c r="B9" s="118">
        <v>18806</v>
      </c>
      <c r="C9" s="118">
        <v>10393</v>
      </c>
      <c r="D9" s="118">
        <v>1863375</v>
      </c>
      <c r="E9" s="118">
        <v>1234262</v>
      </c>
      <c r="F9" s="118">
        <v>198790</v>
      </c>
      <c r="G9" s="118">
        <v>2855519</v>
      </c>
    </row>
    <row r="10" spans="1:10" ht="15" customHeight="1" x14ac:dyDescent="0.3">
      <c r="A10" s="119" t="s">
        <v>114</v>
      </c>
      <c r="B10" s="120">
        <f t="shared" ref="B10:G10" si="0">SUM(B6:B9)</f>
        <v>77575</v>
      </c>
      <c r="C10" s="120">
        <f t="shared" si="0"/>
        <v>32563</v>
      </c>
      <c r="D10" s="120">
        <f t="shared" si="0"/>
        <v>10093438</v>
      </c>
      <c r="E10" s="120">
        <f t="shared" si="0"/>
        <v>6481858</v>
      </c>
      <c r="F10" s="120">
        <f t="shared" si="0"/>
        <v>973106</v>
      </c>
      <c r="G10" s="120">
        <f t="shared" si="0"/>
        <v>16507801</v>
      </c>
    </row>
    <row r="11" spans="1:10" ht="15" customHeight="1" x14ac:dyDescent="0.25">
      <c r="A11" s="37"/>
      <c r="B11" s="37"/>
      <c r="C11" s="37"/>
      <c r="D11" s="37"/>
      <c r="E11" s="37"/>
      <c r="F11" s="37"/>
      <c r="G11" s="37"/>
    </row>
    <row r="12" spans="1:10" ht="12" customHeight="1" x14ac:dyDescent="0.3">
      <c r="A12" s="8" t="s">
        <v>161</v>
      </c>
      <c r="B12" s="8"/>
      <c r="C12" s="8"/>
      <c r="G12" s="2"/>
      <c r="H12" s="4"/>
      <c r="I12" s="4"/>
      <c r="J12" s="4"/>
    </row>
    <row r="13" spans="1:10" ht="12" customHeight="1" x14ac:dyDescent="0.3">
      <c r="A13" s="8" t="s">
        <v>121</v>
      </c>
      <c r="B13" s="2"/>
      <c r="C13" s="2"/>
      <c r="D13" s="2"/>
      <c r="E13" s="2"/>
      <c r="F13" s="2"/>
      <c r="G13" s="2"/>
      <c r="H13" s="4"/>
      <c r="I13" s="4"/>
      <c r="J13" s="4"/>
    </row>
    <row r="14" spans="1:10" ht="12" customHeight="1" x14ac:dyDescent="0.3">
      <c r="A14" s="8" t="s">
        <v>162</v>
      </c>
      <c r="B14" s="8"/>
      <c r="F14" s="2"/>
      <c r="G14" s="2"/>
      <c r="H14" s="4"/>
      <c r="I14" s="4"/>
      <c r="J14" s="4"/>
    </row>
    <row r="15" spans="1:10" ht="12" customHeight="1" x14ac:dyDescent="0.3">
      <c r="A15" s="8" t="s">
        <v>297</v>
      </c>
      <c r="B15" s="8"/>
      <c r="C15" s="8"/>
      <c r="G15" s="2"/>
      <c r="H15" s="4"/>
      <c r="I15" s="4"/>
      <c r="J15" s="4"/>
    </row>
    <row r="16" spans="1:10" s="65" customFormat="1" ht="12" customHeight="1" x14ac:dyDescent="0.25">
      <c r="A16" s="64" t="s">
        <v>163</v>
      </c>
      <c r="B16" s="66"/>
      <c r="C16" s="66"/>
      <c r="G16" s="121"/>
      <c r="H16" s="72"/>
      <c r="I16" s="72"/>
      <c r="J16" s="72"/>
    </row>
    <row r="17" spans="1:10" s="65" customFormat="1" ht="12" customHeight="1" x14ac:dyDescent="0.25">
      <c r="A17" s="64" t="s">
        <v>308</v>
      </c>
      <c r="B17" s="66"/>
      <c r="C17" s="66"/>
      <c r="G17" s="121"/>
      <c r="H17" s="72"/>
      <c r="I17" s="72"/>
      <c r="J17" s="72"/>
    </row>
    <row r="18" spans="1:10" ht="21.75" customHeight="1" x14ac:dyDescent="0.25">
      <c r="A18" t="s">
        <v>128</v>
      </c>
      <c r="B18" s="1"/>
      <c r="C18" s="1"/>
      <c r="D18" s="1"/>
      <c r="E18" s="1"/>
      <c r="F18" s="1"/>
      <c r="G18" s="1"/>
    </row>
    <row r="19" spans="1:10" ht="15" customHeight="1" x14ac:dyDescent="0.25">
      <c r="B19" s="1"/>
      <c r="C19" s="1"/>
      <c r="D19" s="1"/>
      <c r="E19" s="1"/>
      <c r="F19" s="1"/>
      <c r="G19" s="1"/>
    </row>
    <row r="20" spans="1:10" ht="15" customHeight="1" x14ac:dyDescent="0.25">
      <c r="B20" s="1"/>
      <c r="C20" s="1"/>
      <c r="D20" s="1"/>
      <c r="E20" s="1"/>
      <c r="F20" s="1"/>
      <c r="G20" s="1"/>
    </row>
    <row r="21" spans="1:10" ht="15" customHeight="1" x14ac:dyDescent="0.25">
      <c r="B21" s="1"/>
      <c r="C21" s="1"/>
      <c r="D21" s="1"/>
      <c r="E21" s="1"/>
      <c r="F21" s="1"/>
      <c r="G21" s="1"/>
    </row>
    <row r="22" spans="1:10" ht="15" customHeight="1" x14ac:dyDescent="0.25">
      <c r="B22" s="1"/>
      <c r="C22" s="1"/>
      <c r="D22" s="1"/>
      <c r="E22" s="1"/>
      <c r="F22" s="1"/>
      <c r="G22" s="1"/>
    </row>
    <row r="23" spans="1:10" ht="15" customHeight="1" x14ac:dyDescent="0.35">
      <c r="D23" s="80"/>
      <c r="E23" s="1"/>
      <c r="F23" s="1"/>
      <c r="G23" s="1"/>
    </row>
    <row r="24" spans="1:10" ht="15" customHeight="1" x14ac:dyDescent="0.35">
      <c r="B24" s="214"/>
      <c r="C24" s="214"/>
      <c r="D24" s="214"/>
      <c r="E24" s="1"/>
      <c r="F24" s="1"/>
      <c r="G24" s="1"/>
    </row>
    <row r="25" spans="1:10" ht="15" customHeight="1" x14ac:dyDescent="0.35">
      <c r="C25" s="214"/>
      <c r="D25" s="214"/>
      <c r="E25" s="1"/>
      <c r="F25" s="1"/>
      <c r="G25" s="1"/>
    </row>
    <row r="26" spans="1:10" ht="15" customHeight="1" x14ac:dyDescent="0.25">
      <c r="E26" s="1"/>
      <c r="F26" s="1"/>
      <c r="G26" s="1"/>
    </row>
    <row r="27" spans="1:10" ht="15" customHeight="1" x14ac:dyDescent="0.25">
      <c r="E27" s="1"/>
      <c r="F27" s="1"/>
      <c r="G27" s="1"/>
    </row>
    <row r="28" spans="1:10" ht="15" customHeight="1" x14ac:dyDescent="0.35">
      <c r="A28" s="12"/>
      <c r="B28" s="214"/>
      <c r="C28" s="214"/>
      <c r="D28" s="214"/>
      <c r="E28" s="1"/>
      <c r="F28" s="1"/>
      <c r="G28" s="1"/>
    </row>
    <row r="29" spans="1:10" ht="15" customHeight="1" x14ac:dyDescent="0.25">
      <c r="B29" s="1"/>
      <c r="C29" s="1"/>
      <c r="D29" s="1"/>
      <c r="E29" s="1"/>
      <c r="F29" s="1"/>
      <c r="G29" s="1"/>
    </row>
    <row r="30" spans="1:10" ht="15" customHeight="1" x14ac:dyDescent="0.25">
      <c r="B30" s="1"/>
      <c r="C30" s="1"/>
      <c r="D30" s="1"/>
      <c r="E30" s="1"/>
      <c r="F30" s="1"/>
      <c r="G30" s="1"/>
    </row>
    <row r="31" spans="1:10" ht="15" customHeight="1" x14ac:dyDescent="0.25">
      <c r="B31" s="1"/>
      <c r="C31" s="1"/>
      <c r="D31" s="1"/>
      <c r="E31" s="1"/>
      <c r="F31" s="1"/>
      <c r="G31" s="1"/>
    </row>
    <row r="32" spans="1:10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</sheetData>
  <sortState xmlns:xlrd2="http://schemas.microsoft.com/office/spreadsheetml/2017/richdata2" ref="A6:G9">
    <sortCondition descending="1" ref="G6:G9"/>
  </sortState>
  <mergeCells count="3">
    <mergeCell ref="B28:D28"/>
    <mergeCell ref="B24:D24"/>
    <mergeCell ref="C25:D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26.453125" customWidth="1"/>
    <col min="2" max="2" width="9.26953125" bestFit="1" customWidth="1"/>
    <col min="3" max="3" width="11.54296875" bestFit="1" customWidth="1"/>
    <col min="4" max="4" width="10.7265625" bestFit="1" customWidth="1"/>
    <col min="5" max="5" width="13.453125" bestFit="1" customWidth="1"/>
    <col min="6" max="6" width="11.453125" customWidth="1"/>
    <col min="7" max="7" width="10.453125" bestFit="1" customWidth="1"/>
  </cols>
  <sheetData>
    <row r="1" spans="1:8" ht="18" customHeight="1" x14ac:dyDescent="0.35">
      <c r="A1" s="5" t="s">
        <v>391</v>
      </c>
      <c r="B1" s="37"/>
      <c r="C1" s="37"/>
      <c r="D1" s="37"/>
      <c r="E1" s="37"/>
      <c r="F1" s="37"/>
      <c r="G1" s="37"/>
      <c r="H1" s="3"/>
    </row>
    <row r="2" spans="1:8" ht="15" customHeight="1" x14ac:dyDescent="0.3">
      <c r="A2" s="37"/>
      <c r="B2" s="117"/>
      <c r="C2" s="117"/>
      <c r="D2" s="117"/>
      <c r="E2" s="117"/>
      <c r="F2" s="117"/>
      <c r="G2" s="117"/>
      <c r="H2" s="3"/>
    </row>
    <row r="3" spans="1:8" ht="15" customHeight="1" x14ac:dyDescent="0.3">
      <c r="A3" s="24" t="s">
        <v>164</v>
      </c>
      <c r="B3" s="41" t="s">
        <v>62</v>
      </c>
      <c r="C3" s="41" t="s">
        <v>149</v>
      </c>
      <c r="D3" s="41" t="s">
        <v>64</v>
      </c>
      <c r="E3" s="41" t="s">
        <v>150</v>
      </c>
      <c r="F3" s="41" t="s">
        <v>165</v>
      </c>
      <c r="G3" s="41" t="s">
        <v>152</v>
      </c>
      <c r="H3" s="3"/>
    </row>
    <row r="4" spans="1:8" ht="15" customHeight="1" x14ac:dyDescent="0.3">
      <c r="A4" s="215" t="s">
        <v>12</v>
      </c>
      <c r="B4" s="41" t="s">
        <v>166</v>
      </c>
      <c r="C4" s="41" t="s">
        <v>167</v>
      </c>
      <c r="D4" s="41" t="s">
        <v>155</v>
      </c>
      <c r="E4" s="41" t="s">
        <v>168</v>
      </c>
      <c r="F4" s="41" t="s">
        <v>169</v>
      </c>
      <c r="G4" s="41" t="s">
        <v>74</v>
      </c>
      <c r="H4" s="10"/>
    </row>
    <row r="5" spans="1:8" ht="15" customHeight="1" x14ac:dyDescent="0.3">
      <c r="A5" s="216"/>
      <c r="B5" s="122"/>
      <c r="C5" s="122"/>
      <c r="D5" s="122" t="s">
        <v>159</v>
      </c>
      <c r="E5" s="122" t="s">
        <v>159</v>
      </c>
      <c r="F5" s="122" t="s">
        <v>159</v>
      </c>
      <c r="G5" s="122" t="s">
        <v>159</v>
      </c>
      <c r="H5" s="3"/>
    </row>
    <row r="6" spans="1:8" ht="15" customHeight="1" x14ac:dyDescent="0.3">
      <c r="A6" s="29" t="s">
        <v>170</v>
      </c>
      <c r="B6" s="1">
        <v>11</v>
      </c>
      <c r="C6">
        <v>175</v>
      </c>
      <c r="D6" s="1">
        <v>22079.134999999998</v>
      </c>
      <c r="E6" s="1">
        <v>25666.71</v>
      </c>
      <c r="F6" s="1">
        <v>4686.4318739999999</v>
      </c>
      <c r="G6" s="1">
        <v>31039.983</v>
      </c>
      <c r="H6" s="3"/>
    </row>
    <row r="7" spans="1:8" ht="15" customHeight="1" x14ac:dyDescent="0.3">
      <c r="A7" s="29" t="s">
        <v>174</v>
      </c>
      <c r="B7" s="1">
        <v>4</v>
      </c>
      <c r="C7">
        <v>64</v>
      </c>
      <c r="D7" s="1">
        <v>11278.707</v>
      </c>
      <c r="E7" s="1">
        <v>11851.669</v>
      </c>
      <c r="F7" s="1">
        <v>3470.5680000000002</v>
      </c>
      <c r="G7" s="1">
        <v>15611.181</v>
      </c>
      <c r="H7" s="3"/>
    </row>
    <row r="8" spans="1:8" ht="15" customHeight="1" x14ac:dyDescent="0.3">
      <c r="A8" s="29" t="s">
        <v>175</v>
      </c>
      <c r="B8" s="1">
        <v>7</v>
      </c>
      <c r="C8">
        <v>111</v>
      </c>
      <c r="D8" s="1">
        <v>8371.4680000000008</v>
      </c>
      <c r="E8" s="1">
        <v>11359.035</v>
      </c>
      <c r="F8" s="1">
        <v>3713.05</v>
      </c>
      <c r="G8" s="1">
        <v>15501.966</v>
      </c>
      <c r="H8" s="3"/>
    </row>
    <row r="9" spans="1:8" ht="15" customHeight="1" x14ac:dyDescent="0.3">
      <c r="A9" s="29" t="s">
        <v>292</v>
      </c>
      <c r="B9" s="1">
        <v>3</v>
      </c>
      <c r="C9">
        <v>116</v>
      </c>
      <c r="D9" s="1">
        <v>10673.339</v>
      </c>
      <c r="E9" s="1">
        <v>12373.492</v>
      </c>
      <c r="F9" s="1">
        <v>1642.2059999999999</v>
      </c>
      <c r="G9" s="1">
        <v>14315.079</v>
      </c>
      <c r="H9" s="3"/>
    </row>
    <row r="10" spans="1:8" ht="15" customHeight="1" x14ac:dyDescent="0.3">
      <c r="A10" s="29" t="s">
        <v>176</v>
      </c>
      <c r="B10" s="1">
        <v>3</v>
      </c>
      <c r="C10">
        <v>96</v>
      </c>
      <c r="D10" s="1">
        <v>9592.0509999999995</v>
      </c>
      <c r="E10" s="1">
        <v>10730.513999999999</v>
      </c>
      <c r="F10" s="1">
        <v>2971.0230000000001</v>
      </c>
      <c r="G10" s="1">
        <v>14006.031000000001</v>
      </c>
      <c r="H10" s="3"/>
    </row>
    <row r="11" spans="1:8" ht="15" customHeight="1" x14ac:dyDescent="0.3">
      <c r="A11" s="29" t="s">
        <v>177</v>
      </c>
      <c r="B11" s="1">
        <v>4</v>
      </c>
      <c r="C11">
        <v>103</v>
      </c>
      <c r="D11" s="1">
        <v>9303.5959999999995</v>
      </c>
      <c r="E11" s="1">
        <v>10735.536</v>
      </c>
      <c r="F11" s="1">
        <v>2090.045928</v>
      </c>
      <c r="G11" s="1">
        <v>12941.333000000001</v>
      </c>
      <c r="H11" s="3"/>
    </row>
    <row r="12" spans="1:8" ht="15" customHeight="1" x14ac:dyDescent="0.3">
      <c r="A12" s="29" t="s">
        <v>172</v>
      </c>
      <c r="B12" s="1">
        <v>6</v>
      </c>
      <c r="C12">
        <v>91</v>
      </c>
      <c r="D12" s="1">
        <v>8963.8070000000007</v>
      </c>
      <c r="E12" s="1">
        <v>10386.725</v>
      </c>
      <c r="F12" s="1">
        <v>1928.175352</v>
      </c>
      <c r="G12" s="1">
        <v>12771.953</v>
      </c>
      <c r="H12" s="3"/>
    </row>
    <row r="13" spans="1:8" ht="15" customHeight="1" x14ac:dyDescent="0.3">
      <c r="A13" s="196" t="s">
        <v>173</v>
      </c>
      <c r="B13" s="196">
        <v>9</v>
      </c>
      <c r="C13" s="197">
        <v>152</v>
      </c>
      <c r="D13" s="198">
        <v>9485.8970000000008</v>
      </c>
      <c r="E13" s="198">
        <v>9371.1200000000008</v>
      </c>
      <c r="F13" s="198">
        <v>1357.9880000000001</v>
      </c>
      <c r="G13" s="198">
        <v>12748.4</v>
      </c>
      <c r="H13" s="3"/>
    </row>
    <row r="14" spans="1:8" ht="15" customHeight="1" x14ac:dyDescent="0.3">
      <c r="A14" s="196" t="s">
        <v>178</v>
      </c>
      <c r="B14" s="196">
        <v>3</v>
      </c>
      <c r="C14" s="198">
        <v>73</v>
      </c>
      <c r="D14" s="198">
        <v>9206.2780000000002</v>
      </c>
      <c r="E14" s="198">
        <v>8669.7160000000003</v>
      </c>
      <c r="F14" s="198">
        <v>2233.7179999999998</v>
      </c>
      <c r="G14" s="198">
        <v>11994.322</v>
      </c>
      <c r="H14" s="3"/>
    </row>
    <row r="15" spans="1:8" ht="15" customHeight="1" x14ac:dyDescent="0.3">
      <c r="A15" s="37" t="s">
        <v>361</v>
      </c>
      <c r="B15" s="196">
        <v>5</v>
      </c>
      <c r="C15" s="198">
        <v>95</v>
      </c>
      <c r="D15" s="198">
        <v>7985.5410000000002</v>
      </c>
      <c r="E15" s="198">
        <v>8700.0889999999999</v>
      </c>
      <c r="F15" s="198">
        <v>1347.7909999999999</v>
      </c>
      <c r="G15" s="198">
        <v>10207.338</v>
      </c>
      <c r="H15" s="3"/>
    </row>
    <row r="16" spans="1:8" ht="15" customHeight="1" x14ac:dyDescent="0.3">
      <c r="A16" s="73" t="s">
        <v>179</v>
      </c>
      <c r="B16" s="153">
        <f>SUM(B6:B15)</f>
        <v>55</v>
      </c>
      <c r="C16" s="153">
        <f t="shared" ref="C16:E16" si="0">SUM(C6:C15)</f>
        <v>1076</v>
      </c>
      <c r="D16" s="153">
        <f>SUM(D6:D15)</f>
        <v>106939.819</v>
      </c>
      <c r="E16" s="153">
        <f t="shared" si="0"/>
        <v>119844.606</v>
      </c>
      <c r="F16" s="153">
        <f>SUM(F6:F15)</f>
        <v>25440.997154000001</v>
      </c>
      <c r="G16" s="153">
        <f>SUM(G6:G15)</f>
        <v>151137.58599999998</v>
      </c>
      <c r="H16" s="18"/>
    </row>
    <row r="17" spans="1:13" ht="15" customHeight="1" x14ac:dyDescent="0.3">
      <c r="A17" s="2"/>
      <c r="B17" s="154"/>
      <c r="C17" s="154"/>
      <c r="D17" s="154"/>
      <c r="E17" s="154"/>
      <c r="F17" s="154"/>
      <c r="G17" s="154"/>
      <c r="H17" s="3"/>
    </row>
    <row r="18" spans="1:13" ht="15" customHeight="1" x14ac:dyDescent="0.3">
      <c r="A18" s="4" t="s">
        <v>360</v>
      </c>
      <c r="B18" s="73">
        <f>110+B13</f>
        <v>119</v>
      </c>
      <c r="C18" s="73">
        <f>1890+C13</f>
        <v>2042</v>
      </c>
      <c r="D18" s="73">
        <f>194535.319+D13</f>
        <v>204021.21599999999</v>
      </c>
      <c r="E18" s="73">
        <f>227317.744+E13</f>
        <v>236688.864</v>
      </c>
      <c r="F18" s="73">
        <f>46825.488+F13</f>
        <v>48183.475999999995</v>
      </c>
      <c r="G18" s="73">
        <f>279602.289+G13</f>
        <v>292350.68900000001</v>
      </c>
      <c r="H18" s="3"/>
    </row>
    <row r="19" spans="1:13" ht="15" customHeight="1" x14ac:dyDescent="0.3">
      <c r="A19" s="37"/>
      <c r="B19" s="1"/>
      <c r="C19" s="1"/>
      <c r="D19" s="1"/>
      <c r="E19" s="1"/>
      <c r="F19" s="1"/>
      <c r="G19" s="1"/>
      <c r="H19" s="3"/>
    </row>
    <row r="20" spans="1:13" ht="12" customHeight="1" x14ac:dyDescent="0.25">
      <c r="A20" s="8" t="s">
        <v>293</v>
      </c>
      <c r="B20" s="2"/>
      <c r="C20" s="2"/>
      <c r="D20" s="2"/>
      <c r="E20" s="2"/>
      <c r="F20" s="2"/>
      <c r="G20" s="8"/>
      <c r="H20" s="8"/>
      <c r="I20" s="8"/>
      <c r="J20" s="8"/>
      <c r="K20" s="8"/>
      <c r="L20" s="8"/>
      <c r="M20" s="8"/>
    </row>
    <row r="21" spans="1:13" ht="12" customHeight="1" x14ac:dyDescent="0.25">
      <c r="A21" s="8" t="s">
        <v>180</v>
      </c>
      <c r="B21" s="2"/>
      <c r="C21" s="2"/>
      <c r="D21" s="2"/>
      <c r="E21" s="2"/>
      <c r="F21" s="2"/>
      <c r="G21" s="8"/>
      <c r="H21" s="37"/>
      <c r="I21" s="37"/>
      <c r="J21" s="37"/>
      <c r="K21" s="37"/>
      <c r="L21" s="37"/>
      <c r="M21" s="37"/>
    </row>
    <row r="22" spans="1:13" ht="12" customHeight="1" x14ac:dyDescent="0.25">
      <c r="A22" s="217" t="s">
        <v>162</v>
      </c>
      <c r="B22" s="217"/>
      <c r="C22" s="218"/>
      <c r="D22" s="218"/>
      <c r="E22" s="218"/>
      <c r="F22" s="2"/>
      <c r="G22" s="8"/>
      <c r="H22" s="8"/>
      <c r="I22" s="8"/>
      <c r="J22" s="8"/>
      <c r="K22" s="8"/>
      <c r="L22" s="37"/>
      <c r="M22" s="37"/>
    </row>
    <row r="23" spans="1:13" ht="12" customHeight="1" x14ac:dyDescent="0.25">
      <c r="A23" s="217" t="s">
        <v>181</v>
      </c>
      <c r="B23" s="217"/>
      <c r="C23" s="217"/>
      <c r="D23" s="218"/>
      <c r="E23" s="218"/>
      <c r="F23" s="218"/>
      <c r="G23" s="8"/>
      <c r="H23" s="8"/>
      <c r="I23" s="8"/>
      <c r="J23" s="8"/>
      <c r="K23" s="8"/>
      <c r="L23" s="8"/>
      <c r="M23" s="8"/>
    </row>
    <row r="24" spans="1:13" ht="12" customHeight="1" x14ac:dyDescent="0.25">
      <c r="A24" s="8"/>
      <c r="B24" s="2"/>
      <c r="C24" s="2"/>
      <c r="D24" s="2"/>
      <c r="E24" s="2"/>
      <c r="F24" s="2"/>
      <c r="G24" s="12"/>
      <c r="H24" s="12"/>
      <c r="I24" s="12"/>
      <c r="J24" s="12"/>
      <c r="K24" s="12"/>
      <c r="L24" s="12"/>
      <c r="M24" s="12"/>
    </row>
    <row r="25" spans="1:13" ht="18.75" customHeight="1" x14ac:dyDescent="0.3">
      <c r="A25" s="37" t="s">
        <v>182</v>
      </c>
      <c r="B25" s="2"/>
      <c r="C25" s="2"/>
      <c r="D25" s="2"/>
      <c r="E25" s="2"/>
      <c r="F25" s="2"/>
      <c r="G25" s="2"/>
      <c r="H25" s="3"/>
    </row>
    <row r="26" spans="1:13" ht="15" customHeight="1" x14ac:dyDescent="0.3">
      <c r="A26" s="3"/>
      <c r="B26" s="18"/>
      <c r="C26" s="18"/>
      <c r="D26" s="18"/>
      <c r="E26" s="18"/>
      <c r="F26" s="18"/>
      <c r="G26" s="18"/>
      <c r="H26" s="3"/>
    </row>
    <row r="27" spans="1:13" ht="15" customHeight="1" x14ac:dyDescent="0.3">
      <c r="A27" s="3"/>
      <c r="B27" s="18"/>
      <c r="C27" s="18"/>
      <c r="D27" s="18"/>
      <c r="E27" s="18"/>
      <c r="F27" s="18"/>
      <c r="G27" s="18"/>
      <c r="H27" s="3"/>
    </row>
    <row r="28" spans="1:13" ht="15" customHeight="1" x14ac:dyDescent="0.3">
      <c r="A28" s="3"/>
      <c r="B28" s="18"/>
      <c r="C28" s="18"/>
      <c r="D28" s="18"/>
      <c r="E28" s="18"/>
      <c r="F28" s="18"/>
      <c r="G28" s="18"/>
      <c r="H28" s="3"/>
    </row>
    <row r="29" spans="1:13" ht="15" customHeight="1" x14ac:dyDescent="0.3">
      <c r="A29" s="3"/>
      <c r="B29" s="18"/>
      <c r="C29" s="18"/>
      <c r="D29" s="18"/>
      <c r="E29" s="18"/>
      <c r="F29" s="18"/>
      <c r="G29" s="18"/>
      <c r="H29" s="3"/>
    </row>
    <row r="30" spans="1:13" ht="15" customHeight="1" x14ac:dyDescent="0.3">
      <c r="A30" s="3"/>
      <c r="B30" s="18"/>
      <c r="C30" s="18"/>
      <c r="D30" s="18"/>
      <c r="E30" s="18"/>
      <c r="F30" s="18"/>
      <c r="G30" s="18"/>
      <c r="H30" s="3"/>
    </row>
    <row r="31" spans="1:13" ht="15" customHeight="1" x14ac:dyDescent="0.3">
      <c r="A31" s="3"/>
      <c r="B31" s="18"/>
      <c r="C31" s="18"/>
      <c r="D31" s="18"/>
      <c r="E31" s="18"/>
      <c r="F31" s="18"/>
      <c r="G31" s="18"/>
      <c r="H31" s="3"/>
    </row>
    <row r="32" spans="1:13" ht="15" customHeight="1" x14ac:dyDescent="0.3">
      <c r="A32" s="3"/>
      <c r="B32" s="18"/>
      <c r="C32" s="18"/>
      <c r="D32" s="18"/>
      <c r="E32" s="18"/>
      <c r="F32" s="18"/>
      <c r="G32" s="18"/>
      <c r="H32" s="3"/>
    </row>
    <row r="33" spans="1:8" ht="15" customHeight="1" x14ac:dyDescent="0.3">
      <c r="A33" s="3"/>
      <c r="B33" s="18"/>
      <c r="C33" s="18"/>
      <c r="D33" s="18"/>
      <c r="E33" s="18"/>
      <c r="F33" s="18"/>
      <c r="G33" s="18"/>
      <c r="H33" s="3"/>
    </row>
    <row r="34" spans="1:8" ht="15" customHeight="1" x14ac:dyDescent="0.3">
      <c r="A34" s="3"/>
      <c r="B34" s="18"/>
      <c r="C34" s="18"/>
      <c r="D34" s="18"/>
      <c r="E34" s="18"/>
      <c r="F34" s="18"/>
      <c r="G34" s="18"/>
      <c r="H34" s="3"/>
    </row>
    <row r="35" spans="1:8" ht="15" customHeight="1" x14ac:dyDescent="0.3">
      <c r="A35" s="3"/>
      <c r="B35" s="18"/>
      <c r="C35" s="18"/>
      <c r="D35" s="18"/>
      <c r="E35" s="18"/>
      <c r="F35" s="18"/>
      <c r="G35" s="18"/>
      <c r="H35" s="3"/>
    </row>
    <row r="36" spans="1:8" ht="15" customHeight="1" x14ac:dyDescent="0.3">
      <c r="A36" s="3"/>
      <c r="B36" s="18"/>
      <c r="C36" s="18"/>
      <c r="D36" s="18"/>
      <c r="E36" s="18"/>
      <c r="F36" s="18"/>
      <c r="G36" s="18"/>
      <c r="H36" s="3"/>
    </row>
    <row r="37" spans="1:8" ht="15" customHeight="1" x14ac:dyDescent="0.3">
      <c r="A37" s="3"/>
      <c r="B37" s="18"/>
      <c r="C37" s="18"/>
      <c r="D37" s="18"/>
      <c r="E37" s="18"/>
      <c r="F37" s="18"/>
      <c r="G37" s="18"/>
      <c r="H37" s="3"/>
    </row>
    <row r="38" spans="1:8" ht="15" customHeight="1" x14ac:dyDescent="0.3">
      <c r="A38" s="3"/>
      <c r="B38" s="18"/>
      <c r="C38" s="18"/>
      <c r="D38" s="18"/>
      <c r="E38" s="18"/>
      <c r="F38" s="18"/>
      <c r="G38" s="18"/>
      <c r="H38" s="3"/>
    </row>
    <row r="39" spans="1:8" ht="15" customHeight="1" x14ac:dyDescent="0.3">
      <c r="A39" s="3"/>
      <c r="B39" s="18"/>
      <c r="C39" s="18"/>
      <c r="D39" s="18"/>
      <c r="E39" s="18"/>
      <c r="F39" s="18"/>
      <c r="G39" s="18"/>
      <c r="H39" s="3"/>
    </row>
    <row r="40" spans="1:8" ht="15" customHeight="1" x14ac:dyDescent="0.3">
      <c r="A40" s="3"/>
      <c r="B40" s="18"/>
      <c r="C40" s="18"/>
      <c r="D40" s="18"/>
      <c r="E40" s="18"/>
      <c r="F40" s="18"/>
      <c r="G40" s="18"/>
      <c r="H40" s="3"/>
    </row>
    <row r="41" spans="1:8" ht="15" customHeight="1" x14ac:dyDescent="0.3">
      <c r="A41" s="3"/>
      <c r="B41" s="18"/>
      <c r="C41" s="18"/>
      <c r="D41" s="18"/>
      <c r="E41" s="18"/>
      <c r="F41" s="18"/>
      <c r="G41" s="18"/>
      <c r="H41" s="3"/>
    </row>
    <row r="42" spans="1:8" ht="15" customHeight="1" x14ac:dyDescent="0.3">
      <c r="A42" s="3"/>
      <c r="B42" s="18"/>
      <c r="C42" s="18"/>
      <c r="D42" s="18"/>
      <c r="E42" s="18"/>
      <c r="F42" s="18"/>
      <c r="G42" s="18"/>
      <c r="H42" s="3"/>
    </row>
    <row r="43" spans="1:8" ht="15" customHeight="1" x14ac:dyDescent="0.3">
      <c r="A43" s="3"/>
      <c r="B43" s="18"/>
      <c r="C43" s="18"/>
      <c r="D43" s="18"/>
      <c r="E43" s="18"/>
      <c r="F43" s="18"/>
      <c r="G43" s="18"/>
      <c r="H43" s="3"/>
    </row>
    <row r="44" spans="1:8" ht="15" customHeight="1" x14ac:dyDescent="0.3">
      <c r="A44" s="3"/>
      <c r="B44" s="18"/>
      <c r="C44" s="18"/>
      <c r="D44" s="18"/>
      <c r="E44" s="18"/>
      <c r="F44" s="18"/>
      <c r="G44" s="18"/>
      <c r="H44" s="3"/>
    </row>
    <row r="45" spans="1:8" ht="15" customHeight="1" x14ac:dyDescent="0.3">
      <c r="A45" s="3"/>
      <c r="B45" s="18"/>
      <c r="C45" s="18"/>
      <c r="D45" s="18"/>
      <c r="E45" s="18"/>
      <c r="F45" s="18"/>
      <c r="G45" s="18"/>
      <c r="H45" s="3"/>
    </row>
    <row r="46" spans="1:8" ht="15" customHeight="1" x14ac:dyDescent="0.3">
      <c r="A46" s="3"/>
      <c r="B46" s="18"/>
      <c r="C46" s="18"/>
      <c r="D46" s="18"/>
      <c r="E46" s="18"/>
      <c r="F46" s="18"/>
      <c r="G46" s="18"/>
      <c r="H46" s="3"/>
    </row>
    <row r="47" spans="1:8" ht="15" customHeight="1" x14ac:dyDescent="0.3">
      <c r="A47" s="3"/>
      <c r="B47" s="18"/>
      <c r="C47" s="18"/>
      <c r="D47" s="18"/>
      <c r="E47" s="18"/>
      <c r="F47" s="18"/>
      <c r="G47" s="18"/>
      <c r="H47" s="3"/>
    </row>
    <row r="48" spans="1:8" ht="15" customHeight="1" x14ac:dyDescent="0.3">
      <c r="A48" s="3"/>
      <c r="B48" s="18"/>
      <c r="C48" s="18"/>
      <c r="D48" s="18"/>
      <c r="E48" s="18"/>
      <c r="F48" s="18"/>
      <c r="G48" s="18"/>
      <c r="H48" s="3"/>
    </row>
    <row r="49" spans="1:8" ht="15" customHeight="1" x14ac:dyDescent="0.3">
      <c r="A49" s="3"/>
      <c r="B49" s="18"/>
      <c r="C49" s="18"/>
      <c r="D49" s="18"/>
      <c r="E49" s="18"/>
      <c r="F49" s="18"/>
      <c r="G49" s="18"/>
      <c r="H49" s="3"/>
    </row>
    <row r="50" spans="1:8" ht="15" customHeight="1" x14ac:dyDescent="0.3">
      <c r="A50" s="3"/>
      <c r="B50" s="3"/>
      <c r="C50" s="3"/>
      <c r="D50" s="3"/>
      <c r="E50" s="3"/>
      <c r="F50" s="3"/>
      <c r="G50" s="3"/>
      <c r="H50" s="3"/>
    </row>
    <row r="51" spans="1:8" ht="15" customHeight="1" x14ac:dyDescent="0.3">
      <c r="A51" s="3"/>
      <c r="B51" s="3"/>
      <c r="C51" s="3"/>
      <c r="D51" s="3"/>
      <c r="E51" s="3"/>
      <c r="F51" s="3"/>
      <c r="G51" s="3"/>
      <c r="H51" s="3"/>
    </row>
    <row r="52" spans="1:8" ht="15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5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5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5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5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5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5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5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5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5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5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5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5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5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5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5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5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5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5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5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5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5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5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5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5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5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5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5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5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5" customHeight="1" x14ac:dyDescent="0.25"/>
    <row r="88" spans="1:8" ht="1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8"/>
  <sheetViews>
    <sheetView showGridLines="0" zoomScaleNormal="100" workbookViewId="0">
      <selection activeCell="A3" sqref="A3"/>
    </sheetView>
  </sheetViews>
  <sheetFormatPr defaultRowHeight="12.5" x14ac:dyDescent="0.25"/>
  <cols>
    <col min="1" max="1" width="6.7265625" customWidth="1"/>
    <col min="2" max="2" width="13" customWidth="1"/>
    <col min="3" max="3" width="12.453125" customWidth="1"/>
    <col min="4" max="5" width="13" customWidth="1"/>
    <col min="7" max="7" width="7" customWidth="1"/>
    <col min="8" max="8" width="9.1796875"/>
  </cols>
  <sheetData>
    <row r="1" spans="1:11" ht="17.5" x14ac:dyDescent="0.35">
      <c r="A1" s="5" t="s">
        <v>183</v>
      </c>
      <c r="B1" s="37"/>
      <c r="C1" s="37"/>
      <c r="D1" s="37"/>
      <c r="E1" s="37"/>
      <c r="F1" s="37"/>
      <c r="G1" s="37"/>
    </row>
    <row r="2" spans="1:11" ht="15.5" x14ac:dyDescent="0.35">
      <c r="A2" s="5" t="s">
        <v>159</v>
      </c>
      <c r="B2" s="37"/>
      <c r="C2" s="37"/>
      <c r="D2" s="37"/>
      <c r="E2" s="37"/>
      <c r="F2" s="37"/>
      <c r="G2" s="37"/>
    </row>
    <row r="3" spans="1:11" ht="8.25" customHeight="1" x14ac:dyDescent="0.25"/>
    <row r="4" spans="1:11" ht="36" customHeight="1" x14ac:dyDescent="0.3">
      <c r="A4" s="190"/>
      <c r="B4" s="101" t="s">
        <v>184</v>
      </c>
      <c r="C4" s="191" t="s">
        <v>185</v>
      </c>
      <c r="D4" s="101" t="s">
        <v>186</v>
      </c>
      <c r="E4" s="101" t="s">
        <v>187</v>
      </c>
    </row>
    <row r="5" spans="1:11" ht="15" customHeight="1" x14ac:dyDescent="0.3">
      <c r="A5" s="155">
        <v>33604</v>
      </c>
      <c r="B5" s="34">
        <v>-38546</v>
      </c>
      <c r="C5" s="34" t="s">
        <v>83</v>
      </c>
      <c r="D5" s="34">
        <v>57571</v>
      </c>
      <c r="E5" s="34">
        <v>1518644</v>
      </c>
      <c r="H5" s="41"/>
      <c r="I5" s="41"/>
      <c r="J5" s="41"/>
      <c r="K5" s="25"/>
    </row>
    <row r="6" spans="1:11" ht="15" customHeight="1" x14ac:dyDescent="0.3">
      <c r="A6" s="155">
        <v>33970</v>
      </c>
      <c r="B6" s="34">
        <v>-16122</v>
      </c>
      <c r="C6" s="34" t="s">
        <v>83</v>
      </c>
      <c r="D6" s="34">
        <v>46427</v>
      </c>
      <c r="E6" s="34">
        <v>1454643</v>
      </c>
      <c r="F6" s="91"/>
      <c r="G6" s="91"/>
      <c r="H6" s="91"/>
    </row>
    <row r="7" spans="1:11" ht="15" customHeight="1" x14ac:dyDescent="0.3">
      <c r="A7" s="155">
        <v>34335</v>
      </c>
      <c r="B7" s="34">
        <v>12225</v>
      </c>
      <c r="C7" s="34" t="s">
        <v>83</v>
      </c>
      <c r="D7" s="34">
        <v>14637</v>
      </c>
      <c r="E7" s="34">
        <v>1456708</v>
      </c>
      <c r="F7" s="91"/>
      <c r="G7" s="91"/>
      <c r="H7" s="91"/>
    </row>
    <row r="8" spans="1:11" ht="15" customHeight="1" x14ac:dyDescent="0.3">
      <c r="A8" s="155">
        <v>34700</v>
      </c>
      <c r="B8" s="34">
        <v>18520</v>
      </c>
      <c r="C8" s="34" t="s">
        <v>83</v>
      </c>
      <c r="D8" s="34">
        <v>9070</v>
      </c>
      <c r="E8" s="34">
        <v>1584983</v>
      </c>
      <c r="F8" s="91"/>
      <c r="G8" s="91"/>
      <c r="H8" s="91"/>
    </row>
    <row r="9" spans="1:11" ht="15" customHeight="1" x14ac:dyDescent="0.3">
      <c r="A9" s="155">
        <v>35065</v>
      </c>
      <c r="B9" s="34">
        <v>23976</v>
      </c>
      <c r="C9" s="36">
        <v>2367</v>
      </c>
      <c r="D9" s="34">
        <v>4790</v>
      </c>
      <c r="E9" s="34">
        <v>1861635</v>
      </c>
      <c r="F9" s="91"/>
      <c r="G9" s="91"/>
      <c r="H9" s="91"/>
    </row>
    <row r="10" spans="1:11" ht="15" customHeight="1" x14ac:dyDescent="0.3">
      <c r="A10" s="155">
        <v>35431</v>
      </c>
      <c r="B10" s="34">
        <v>15852</v>
      </c>
      <c r="C10" s="36">
        <v>6042</v>
      </c>
      <c r="D10" s="34">
        <v>4631</v>
      </c>
      <c r="E10" s="34">
        <v>2145194</v>
      </c>
      <c r="F10" s="91"/>
      <c r="G10" s="91"/>
      <c r="H10" s="91"/>
    </row>
    <row r="11" spans="1:11" ht="15" customHeight="1" x14ac:dyDescent="0.3">
      <c r="A11" s="155">
        <v>35796</v>
      </c>
      <c r="B11" s="34">
        <v>23082</v>
      </c>
      <c r="C11" s="36">
        <v>13675</v>
      </c>
      <c r="D11" s="34">
        <v>3696</v>
      </c>
      <c r="E11" s="34">
        <v>2410481</v>
      </c>
      <c r="F11" s="1"/>
      <c r="G11" s="1"/>
      <c r="H11" s="1"/>
    </row>
    <row r="12" spans="1:11" ht="15" customHeight="1" x14ac:dyDescent="0.3">
      <c r="A12" s="155">
        <v>36161</v>
      </c>
      <c r="B12" s="34">
        <v>18377</v>
      </c>
      <c r="C12" s="36">
        <v>10291</v>
      </c>
      <c r="D12" s="34">
        <v>421</v>
      </c>
      <c r="E12" s="34">
        <v>2466718</v>
      </c>
      <c r="F12" s="1"/>
      <c r="G12" s="1"/>
      <c r="H12" s="1"/>
    </row>
    <row r="13" spans="1:11" ht="15" customHeight="1" x14ac:dyDescent="0.3">
      <c r="A13" s="155">
        <v>36526</v>
      </c>
      <c r="B13" s="34">
        <v>25905</v>
      </c>
      <c r="C13" s="36">
        <v>6392</v>
      </c>
      <c r="D13" s="34">
        <v>1265</v>
      </c>
      <c r="E13" s="34">
        <v>2883511</v>
      </c>
      <c r="F13" s="1"/>
      <c r="G13" s="1"/>
      <c r="H13" s="1"/>
    </row>
    <row r="14" spans="1:11" ht="15" customHeight="1" x14ac:dyDescent="0.3">
      <c r="A14" s="155">
        <v>36892</v>
      </c>
      <c r="B14" s="34">
        <v>29572</v>
      </c>
      <c r="C14" s="36">
        <v>5284</v>
      </c>
      <c r="D14" s="34">
        <v>3257</v>
      </c>
      <c r="E14" s="34">
        <v>3145393</v>
      </c>
      <c r="F14" s="1"/>
      <c r="G14" s="1"/>
      <c r="H14" s="1"/>
    </row>
    <row r="15" spans="1:11" ht="15" customHeight="1" x14ac:dyDescent="0.3">
      <c r="A15" s="155">
        <v>37621</v>
      </c>
      <c r="B15" s="34">
        <v>15074</v>
      </c>
      <c r="C15" s="36">
        <v>5741</v>
      </c>
      <c r="D15" s="34">
        <v>3603</v>
      </c>
      <c r="E15" s="34">
        <v>3288175</v>
      </c>
      <c r="F15" s="1"/>
      <c r="G15" s="1"/>
      <c r="H15" s="1"/>
    </row>
    <row r="16" spans="1:11" ht="15" customHeight="1" x14ac:dyDescent="0.3">
      <c r="A16" s="155">
        <v>37986</v>
      </c>
      <c r="B16" s="2">
        <v>22276</v>
      </c>
      <c r="C16" s="36">
        <v>8582</v>
      </c>
      <c r="D16" s="2">
        <v>2641</v>
      </c>
      <c r="E16" s="1">
        <v>3290634</v>
      </c>
      <c r="F16" s="1"/>
      <c r="G16" s="1"/>
      <c r="H16" s="1"/>
    </row>
    <row r="17" spans="1:15" ht="15" customHeight="1" x14ac:dyDescent="0.3">
      <c r="A17" s="155">
        <v>37987</v>
      </c>
      <c r="B17" s="2">
        <v>36836</v>
      </c>
      <c r="C17" s="36">
        <v>21078</v>
      </c>
      <c r="D17" s="2">
        <v>1565</v>
      </c>
      <c r="E17" s="192">
        <v>3879110</v>
      </c>
      <c r="F17" s="1"/>
      <c r="G17" s="1"/>
      <c r="H17" s="1"/>
    </row>
    <row r="18" spans="1:15" ht="15" customHeight="1" x14ac:dyDescent="0.3">
      <c r="A18" s="155">
        <v>38354</v>
      </c>
      <c r="B18" s="2">
        <v>27053</v>
      </c>
      <c r="C18" s="36">
        <v>9643</v>
      </c>
      <c r="D18" s="2">
        <v>1178</v>
      </c>
      <c r="E18" s="192">
        <v>4539904</v>
      </c>
      <c r="F18" s="1"/>
      <c r="G18" s="1"/>
      <c r="H18" s="1"/>
    </row>
    <row r="19" spans="1:15" ht="15" customHeight="1" x14ac:dyDescent="0.3">
      <c r="A19" s="155">
        <v>39081</v>
      </c>
      <c r="B19" s="2">
        <v>73911</v>
      </c>
      <c r="C19" s="36">
        <v>48625</v>
      </c>
      <c r="D19" s="2">
        <v>341</v>
      </c>
      <c r="E19" s="192">
        <v>5088692</v>
      </c>
      <c r="F19" s="1"/>
      <c r="G19" s="1"/>
      <c r="H19" s="1"/>
    </row>
    <row r="20" spans="1:15" ht="15" customHeight="1" x14ac:dyDescent="0.3">
      <c r="A20" s="155">
        <v>39447</v>
      </c>
      <c r="B20" s="1">
        <v>49566</v>
      </c>
      <c r="C20" s="36">
        <v>25159</v>
      </c>
      <c r="D20">
        <v>984</v>
      </c>
      <c r="E20" s="1">
        <v>6026259</v>
      </c>
      <c r="F20" s="1"/>
      <c r="G20" s="1"/>
      <c r="H20" s="1"/>
    </row>
    <row r="21" spans="1:15" s="27" customFormat="1" ht="13" x14ac:dyDescent="0.3">
      <c r="A21" s="155">
        <v>39813</v>
      </c>
      <c r="B21" s="1">
        <v>42140</v>
      </c>
      <c r="C21" s="36">
        <v>24335</v>
      </c>
      <c r="D21" s="2">
        <v>9139</v>
      </c>
      <c r="E21" s="1">
        <v>7384539</v>
      </c>
      <c r="F21" s="26"/>
      <c r="G21" s="26"/>
      <c r="H21" s="26"/>
      <c r="I21" s="26"/>
      <c r="J21" s="12"/>
      <c r="K21" s="12"/>
      <c r="L21" s="12"/>
      <c r="M21" s="12"/>
      <c r="N21" s="12"/>
      <c r="O21" s="12"/>
    </row>
    <row r="22" spans="1:15" s="27" customFormat="1" ht="13" x14ac:dyDescent="0.3">
      <c r="A22" s="155">
        <v>40178</v>
      </c>
      <c r="B22" s="1">
        <v>37042</v>
      </c>
      <c r="C22" s="36">
        <v>17122</v>
      </c>
      <c r="D22" s="2">
        <v>13227</v>
      </c>
      <c r="E22" s="1">
        <v>6917147</v>
      </c>
      <c r="F22" s="26"/>
      <c r="G22" s="26"/>
      <c r="H22" s="26"/>
      <c r="I22" s="26"/>
      <c r="J22" s="12"/>
      <c r="K22" s="12"/>
      <c r="L22" s="12"/>
      <c r="M22" s="12"/>
      <c r="N22" s="12"/>
      <c r="O22" s="12"/>
    </row>
    <row r="23" spans="1:15" ht="12.75" customHeight="1" x14ac:dyDescent="0.3">
      <c r="A23" s="155">
        <v>40543</v>
      </c>
      <c r="B23" s="1">
        <v>51323</v>
      </c>
      <c r="C23" s="36">
        <v>28250</v>
      </c>
      <c r="D23" s="2">
        <v>4329</v>
      </c>
      <c r="E23" s="1">
        <v>6919515</v>
      </c>
      <c r="G23" s="2"/>
      <c r="H23" s="1"/>
    </row>
    <row r="24" spans="1:15" ht="12.75" customHeight="1" x14ac:dyDescent="0.3">
      <c r="A24" s="155">
        <v>40908</v>
      </c>
      <c r="B24" s="1">
        <v>57470</v>
      </c>
      <c r="C24" s="36">
        <v>28956</v>
      </c>
      <c r="D24" s="2">
        <v>4192</v>
      </c>
      <c r="E24" s="1">
        <v>7542725</v>
      </c>
      <c r="G24" s="2"/>
      <c r="H24" s="1"/>
    </row>
    <row r="25" spans="1:15" ht="12.75" customHeight="1" x14ac:dyDescent="0.3">
      <c r="A25" s="155">
        <v>41274</v>
      </c>
      <c r="B25" s="1">
        <v>83210</v>
      </c>
      <c r="C25" s="36">
        <v>46557</v>
      </c>
      <c r="D25" s="2">
        <v>5148</v>
      </c>
      <c r="E25" s="1">
        <v>7793176</v>
      </c>
      <c r="G25" s="2"/>
      <c r="H25" s="1"/>
    </row>
    <row r="26" spans="1:15" ht="12.75" customHeight="1" x14ac:dyDescent="0.3">
      <c r="A26" s="155">
        <v>41639</v>
      </c>
      <c r="B26" s="1">
        <v>77665</v>
      </c>
      <c r="C26" s="36">
        <v>37620</v>
      </c>
      <c r="D26" s="2">
        <v>5389</v>
      </c>
      <c r="E26" s="1">
        <v>8078112</v>
      </c>
      <c r="G26" s="2"/>
      <c r="H26" s="1"/>
    </row>
    <row r="27" spans="1:15" ht="12.75" customHeight="1" x14ac:dyDescent="0.3">
      <c r="A27" s="155">
        <v>42004</v>
      </c>
      <c r="B27" s="1">
        <v>100699</v>
      </c>
      <c r="C27" s="36">
        <v>54869</v>
      </c>
      <c r="D27" s="2">
        <v>6159</v>
      </c>
      <c r="E27" s="1">
        <v>9182099</v>
      </c>
      <c r="G27" s="2"/>
      <c r="H27" s="1"/>
    </row>
    <row r="28" spans="1:15" ht="12.75" customHeight="1" x14ac:dyDescent="0.3">
      <c r="A28" s="155">
        <v>42369</v>
      </c>
      <c r="B28" s="1">
        <v>91637</v>
      </c>
      <c r="C28" s="36">
        <v>52646</v>
      </c>
      <c r="D28" s="2">
        <v>6690</v>
      </c>
      <c r="E28" s="1">
        <v>8881097</v>
      </c>
      <c r="G28" s="2"/>
      <c r="H28" s="1"/>
    </row>
    <row r="29" spans="1:15" ht="12.75" customHeight="1" x14ac:dyDescent="0.3">
      <c r="A29" s="155">
        <v>42735</v>
      </c>
      <c r="B29" s="1">
        <v>106960</v>
      </c>
      <c r="C29" s="36">
        <v>73320</v>
      </c>
      <c r="D29" s="2">
        <v>7449</v>
      </c>
      <c r="E29" s="1">
        <v>9267555</v>
      </c>
      <c r="G29" s="2"/>
      <c r="H29" s="1"/>
    </row>
    <row r="30" spans="1:15" ht="12.75" customHeight="1" x14ac:dyDescent="0.3">
      <c r="A30" s="155">
        <v>43100</v>
      </c>
      <c r="B30" s="1">
        <v>118545</v>
      </c>
      <c r="C30" s="36">
        <v>66808</v>
      </c>
      <c r="D30" s="2">
        <v>9227</v>
      </c>
      <c r="E30" s="1">
        <v>11622648</v>
      </c>
      <c r="G30" s="2"/>
      <c r="H30" s="1"/>
    </row>
    <row r="31" spans="1:15" ht="12.75" customHeight="1" x14ac:dyDescent="0.3">
      <c r="A31" s="155">
        <v>43465</v>
      </c>
      <c r="B31" s="1">
        <v>90819</v>
      </c>
      <c r="C31" s="36">
        <v>39101</v>
      </c>
      <c r="D31" s="2">
        <v>5125</v>
      </c>
      <c r="E31" s="1">
        <v>8917949</v>
      </c>
      <c r="G31" s="2"/>
      <c r="H31" s="1"/>
    </row>
    <row r="32" spans="1:15" ht="12.75" customHeight="1" x14ac:dyDescent="0.3">
      <c r="A32" s="155">
        <v>43466</v>
      </c>
      <c r="B32" s="1">
        <v>87487</v>
      </c>
      <c r="C32" s="36">
        <v>45185</v>
      </c>
      <c r="D32" s="2">
        <v>12633</v>
      </c>
      <c r="E32" s="1">
        <v>9245143</v>
      </c>
      <c r="G32" s="2"/>
      <c r="H32" s="1"/>
    </row>
    <row r="33" spans="1:15" ht="12.75" customHeight="1" x14ac:dyDescent="0.3">
      <c r="A33" s="155">
        <v>44196</v>
      </c>
      <c r="B33" s="1">
        <v>71449</v>
      </c>
      <c r="C33" s="36">
        <v>35906</v>
      </c>
      <c r="D33" s="2">
        <v>20063</v>
      </c>
      <c r="E33" s="1">
        <v>10037050</v>
      </c>
      <c r="G33" s="2"/>
      <c r="H33" s="1"/>
    </row>
    <row r="34" spans="1:15" ht="12.75" customHeight="1" x14ac:dyDescent="0.3">
      <c r="A34" s="155">
        <v>44561</v>
      </c>
      <c r="B34" s="1">
        <v>95990</v>
      </c>
      <c r="C34" s="36">
        <v>37386</v>
      </c>
      <c r="D34" s="2">
        <v>7836</v>
      </c>
      <c r="E34" s="1">
        <v>10245404</v>
      </c>
      <c r="G34" s="2"/>
      <c r="H34" s="1"/>
    </row>
    <row r="35" spans="1:15" ht="12.75" customHeight="1" x14ac:dyDescent="0.3">
      <c r="A35" s="155">
        <v>44926</v>
      </c>
      <c r="B35" s="1">
        <v>96116</v>
      </c>
      <c r="C35" s="36">
        <v>44785</v>
      </c>
      <c r="D35" s="2">
        <v>15301</v>
      </c>
      <c r="E35" s="1">
        <v>11375861</v>
      </c>
      <c r="G35" s="2"/>
      <c r="H35" s="1"/>
    </row>
    <row r="36" spans="1:15" s="12" customFormat="1" ht="13" x14ac:dyDescent="0.3">
      <c r="A36" s="155"/>
      <c r="B36" s="181"/>
      <c r="C36" s="36"/>
      <c r="D36" s="182"/>
      <c r="E36" s="1"/>
      <c r="F36" s="156"/>
      <c r="G36" s="156"/>
      <c r="H36" s="47"/>
      <c r="I36" s="32"/>
      <c r="J36" s="32"/>
      <c r="K36" s="32"/>
      <c r="L36" s="32"/>
      <c r="M36" s="32"/>
      <c r="N36" s="32"/>
      <c r="O36" s="32"/>
    </row>
    <row r="37" spans="1:15" ht="13" x14ac:dyDescent="0.3">
      <c r="A37" s="157" t="s">
        <v>188</v>
      </c>
      <c r="B37" s="26"/>
      <c r="C37" s="36"/>
      <c r="D37" s="26"/>
      <c r="E37" s="26"/>
      <c r="F37" s="1"/>
      <c r="G37" s="1"/>
      <c r="H37" s="48"/>
      <c r="I37" s="29"/>
      <c r="J37" s="29"/>
      <c r="K37" s="29"/>
      <c r="L37" s="29"/>
      <c r="M37" s="29"/>
      <c r="N37" s="29"/>
      <c r="O37" s="29"/>
    </row>
    <row r="38" spans="1:15" x14ac:dyDescent="0.25">
      <c r="A38" s="156" t="s">
        <v>189</v>
      </c>
      <c r="B38" s="26"/>
      <c r="C38" s="26"/>
      <c r="D38" s="26"/>
      <c r="E38" s="26"/>
      <c r="F38" s="1"/>
      <c r="G38" s="1"/>
      <c r="H38" s="1"/>
    </row>
    <row r="39" spans="1:15" x14ac:dyDescent="0.25">
      <c r="A39" s="156" t="s">
        <v>190</v>
      </c>
      <c r="B39" s="26"/>
      <c r="C39" s="26"/>
      <c r="D39" s="26"/>
      <c r="E39" s="26"/>
      <c r="F39" s="1"/>
      <c r="G39" s="1"/>
      <c r="H39" s="1"/>
    </row>
    <row r="40" spans="1:15" x14ac:dyDescent="0.25">
      <c r="A40" s="8" t="s">
        <v>191</v>
      </c>
      <c r="B40" s="8"/>
      <c r="C40" s="8"/>
      <c r="F40" s="1"/>
      <c r="G40" s="1"/>
      <c r="H40" s="1"/>
    </row>
    <row r="41" spans="1:15" ht="15" customHeight="1" x14ac:dyDescent="0.25">
      <c r="A41" s="30" t="s">
        <v>192</v>
      </c>
      <c r="B41" s="156"/>
      <c r="C41" s="156"/>
      <c r="D41" s="156"/>
      <c r="E41" s="156"/>
      <c r="F41" s="1"/>
      <c r="G41" s="1"/>
      <c r="H41" s="1"/>
    </row>
    <row r="42" spans="1:15" x14ac:dyDescent="0.25">
      <c r="A42" s="37" t="s">
        <v>193</v>
      </c>
      <c r="B42" s="1"/>
      <c r="C42" s="1"/>
      <c r="D42" s="1"/>
      <c r="E42" s="1"/>
      <c r="F42" s="1"/>
      <c r="G42" s="1"/>
      <c r="H42" s="1"/>
    </row>
    <row r="43" spans="1:15" x14ac:dyDescent="0.25">
      <c r="B43" s="1"/>
      <c r="C43" s="1"/>
      <c r="D43" s="1"/>
      <c r="E43" s="1"/>
      <c r="F43" s="1"/>
      <c r="G43" s="1"/>
      <c r="H43" s="1"/>
    </row>
    <row r="44" spans="1:15" x14ac:dyDescent="0.25">
      <c r="B44" s="1"/>
      <c r="C44" s="1"/>
      <c r="D44" s="1"/>
      <c r="E44" s="1"/>
      <c r="F44" s="1"/>
      <c r="G44" s="1"/>
      <c r="H44" s="1"/>
    </row>
    <row r="45" spans="1:15" x14ac:dyDescent="0.25">
      <c r="B45" s="1"/>
      <c r="C45" s="1"/>
      <c r="D45" s="1"/>
      <c r="E45" s="1"/>
      <c r="F45" s="1"/>
      <c r="G45" s="1"/>
      <c r="H45" s="1"/>
    </row>
    <row r="46" spans="1:15" x14ac:dyDescent="0.25">
      <c r="B46" s="1"/>
      <c r="C46" s="1"/>
      <c r="D46" s="1"/>
      <c r="E46" s="1"/>
      <c r="F46" s="1"/>
      <c r="G46" s="1"/>
      <c r="H46" s="1"/>
    </row>
    <row r="47" spans="1:15" x14ac:dyDescent="0.25">
      <c r="B47" s="1"/>
      <c r="C47" s="1"/>
      <c r="D47" s="1"/>
      <c r="E47" s="1"/>
      <c r="F47" s="1"/>
      <c r="G47" s="1"/>
      <c r="H47" s="1"/>
    </row>
    <row r="48" spans="1:15" x14ac:dyDescent="0.25">
      <c r="B48" s="1"/>
      <c r="C48" s="1"/>
      <c r="D48" s="1"/>
      <c r="E48" s="1"/>
      <c r="F48" s="1"/>
      <c r="G48" s="1"/>
      <c r="H48" s="1"/>
    </row>
    <row r="49" spans="1:8" x14ac:dyDescent="0.25">
      <c r="B49" s="1"/>
      <c r="C49" s="1"/>
      <c r="D49" s="1"/>
      <c r="E49" s="1"/>
      <c r="F49" s="1"/>
      <c r="G49" s="1"/>
      <c r="H49" s="1"/>
    </row>
    <row r="50" spans="1:8" x14ac:dyDescent="0.25">
      <c r="B50" s="1"/>
      <c r="C50" s="1"/>
      <c r="D50" s="1"/>
      <c r="E50" s="1"/>
      <c r="F50" s="1"/>
      <c r="G50" s="1"/>
      <c r="H50" s="1"/>
    </row>
    <row r="51" spans="1:8" ht="15.5" x14ac:dyDescent="0.35">
      <c r="A51" s="5"/>
      <c r="B51" s="1"/>
      <c r="C51" s="1"/>
      <c r="D51" s="1"/>
      <c r="E51" s="1"/>
      <c r="F51" s="1"/>
      <c r="G51" s="1"/>
      <c r="H51" s="1"/>
    </row>
    <row r="52" spans="1:8" x14ac:dyDescent="0.25">
      <c r="B52" s="1"/>
      <c r="C52" s="1"/>
      <c r="D52" s="1"/>
      <c r="E52" s="1"/>
      <c r="F52" s="1"/>
      <c r="G52" s="1"/>
      <c r="H52" s="1"/>
    </row>
    <row r="53" spans="1:8" x14ac:dyDescent="0.25">
      <c r="B53" s="1"/>
      <c r="C53" s="1"/>
      <c r="D53" s="1"/>
      <c r="E53" s="1"/>
      <c r="F53" s="1"/>
      <c r="G53" s="1"/>
      <c r="H53" s="1"/>
    </row>
    <row r="54" spans="1:8" x14ac:dyDescent="0.25">
      <c r="B54" s="1"/>
      <c r="C54" s="1"/>
      <c r="D54" s="1"/>
      <c r="E54" s="1"/>
      <c r="F54" s="1"/>
      <c r="G54" s="1"/>
      <c r="H54" s="1"/>
    </row>
    <row r="55" spans="1:8" x14ac:dyDescent="0.25">
      <c r="B55" s="1"/>
      <c r="C55" s="1"/>
      <c r="D55" s="1"/>
      <c r="E55" s="1"/>
      <c r="F55" s="1"/>
      <c r="G55" s="1"/>
      <c r="H55" s="1"/>
    </row>
    <row r="56" spans="1:8" x14ac:dyDescent="0.25">
      <c r="B56" s="1"/>
      <c r="C56" s="1"/>
      <c r="D56" s="1"/>
      <c r="E56" s="1"/>
      <c r="F56" s="1"/>
      <c r="G56" s="1"/>
      <c r="H56" s="1"/>
    </row>
    <row r="57" spans="1:8" x14ac:dyDescent="0.25">
      <c r="B57" s="1"/>
      <c r="C57" s="1"/>
      <c r="D57" s="1"/>
      <c r="E57" s="1"/>
      <c r="F57" s="1"/>
      <c r="G57" s="1"/>
      <c r="H57" s="1"/>
    </row>
    <row r="58" spans="1:8" x14ac:dyDescent="0.25">
      <c r="B58" s="1"/>
      <c r="C58" s="1"/>
      <c r="D58" s="1"/>
      <c r="E58" s="1"/>
      <c r="F58" s="1"/>
      <c r="G58" s="1"/>
      <c r="H58" s="1"/>
    </row>
    <row r="59" spans="1:8" x14ac:dyDescent="0.25">
      <c r="B59" s="1"/>
      <c r="C59" s="1"/>
      <c r="D59" s="1"/>
      <c r="E59" s="1"/>
      <c r="F59" s="1"/>
      <c r="G59" s="1"/>
      <c r="H59" s="1"/>
    </row>
    <row r="60" spans="1:8" x14ac:dyDescent="0.25">
      <c r="B60" s="1"/>
      <c r="C60" s="1"/>
      <c r="D60" s="1"/>
      <c r="E60" s="1"/>
      <c r="F60" s="1"/>
      <c r="G60" s="1"/>
      <c r="H60" s="1"/>
    </row>
    <row r="61" spans="1:8" x14ac:dyDescent="0.25">
      <c r="B61" s="1"/>
      <c r="C61" s="1"/>
      <c r="D61" s="1"/>
      <c r="E61" s="1"/>
      <c r="F61" s="1"/>
      <c r="G61" s="1"/>
      <c r="H61" s="1"/>
    </row>
    <row r="62" spans="1:8" x14ac:dyDescent="0.25">
      <c r="B62" s="1"/>
      <c r="C62" s="1"/>
      <c r="D62" s="1"/>
      <c r="E62" s="1"/>
      <c r="F62" s="1"/>
      <c r="G62" s="1"/>
      <c r="H62" s="1"/>
    </row>
    <row r="63" spans="1:8" x14ac:dyDescent="0.25">
      <c r="B63" s="1"/>
      <c r="C63" s="1"/>
      <c r="D63" s="1"/>
      <c r="E63" s="1"/>
      <c r="F63" s="1"/>
      <c r="G63" s="1"/>
      <c r="H63" s="1"/>
    </row>
    <row r="64" spans="1:8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8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0" style="37" customWidth="1"/>
    <col min="2" max="5" width="10.7265625" style="37" customWidth="1"/>
    <col min="6" max="6" width="9.7265625" style="37" bestFit="1" customWidth="1"/>
    <col min="7" max="8" width="8.54296875" style="37" customWidth="1"/>
    <col min="9" max="16384" width="8.7265625" style="37"/>
  </cols>
  <sheetData>
    <row r="1" spans="1:9" ht="18" customHeight="1" x14ac:dyDescent="0.35">
      <c r="A1" s="5" t="s">
        <v>194</v>
      </c>
      <c r="I1" s="164"/>
    </row>
    <row r="2" spans="1:9" ht="15.5" x14ac:dyDescent="0.35">
      <c r="A2" s="5"/>
      <c r="I2" s="164"/>
    </row>
    <row r="3" spans="1:9" ht="13" x14ac:dyDescent="0.3">
      <c r="A3" s="4" t="s">
        <v>195</v>
      </c>
      <c r="B3" s="92"/>
      <c r="I3" s="164"/>
    </row>
    <row r="4" spans="1:9" ht="38" x14ac:dyDescent="0.3">
      <c r="A4" s="93" t="s">
        <v>196</v>
      </c>
      <c r="B4" s="94" t="s">
        <v>197</v>
      </c>
      <c r="C4" s="94" t="s">
        <v>198</v>
      </c>
      <c r="D4" s="94" t="s">
        <v>199</v>
      </c>
      <c r="E4" s="94" t="s">
        <v>200</v>
      </c>
      <c r="F4" s="94" t="s">
        <v>201</v>
      </c>
      <c r="G4" s="94" t="s">
        <v>202</v>
      </c>
      <c r="H4" s="95" t="s">
        <v>114</v>
      </c>
      <c r="I4" s="164"/>
    </row>
    <row r="5" spans="1:9" ht="13" x14ac:dyDescent="0.3">
      <c r="A5" s="4">
        <v>1996</v>
      </c>
      <c r="B5" s="2">
        <v>667.65499999999997</v>
      </c>
      <c r="C5" s="2">
        <v>420.46699999999998</v>
      </c>
      <c r="D5" s="2">
        <v>372.77</v>
      </c>
      <c r="E5" s="2">
        <v>48.906999999999996</v>
      </c>
      <c r="F5" s="2">
        <v>122.304</v>
      </c>
      <c r="G5" s="2">
        <v>102.47799999999999</v>
      </c>
      <c r="H5" s="73">
        <f>SUM(B5:G5)</f>
        <v>1734.5809999999999</v>
      </c>
      <c r="I5" s="164"/>
    </row>
    <row r="6" spans="1:9" ht="13" x14ac:dyDescent="0.3">
      <c r="A6" s="4">
        <v>1997</v>
      </c>
      <c r="B6" s="2">
        <v>871.57299999999998</v>
      </c>
      <c r="C6" s="2">
        <v>561.50900000000001</v>
      </c>
      <c r="D6" s="2">
        <v>335.524</v>
      </c>
      <c r="E6" s="2">
        <v>95.126999999999995</v>
      </c>
      <c r="F6" s="2">
        <v>118.78100000000001</v>
      </c>
      <c r="G6" s="2">
        <v>129.255</v>
      </c>
      <c r="H6" s="73">
        <f t="shared" ref="H6:H18" si="0">SUM(B6:G6)</f>
        <v>2111.7689999999998</v>
      </c>
      <c r="I6" s="164"/>
    </row>
    <row r="7" spans="1:9" ht="13" x14ac:dyDescent="0.3">
      <c r="A7" s="4">
        <v>1998</v>
      </c>
      <c r="B7" s="2">
        <v>997.971</v>
      </c>
      <c r="C7" s="2">
        <v>566.803</v>
      </c>
      <c r="D7" s="2">
        <v>453.40699999999998</v>
      </c>
      <c r="E7" s="2">
        <v>101.126</v>
      </c>
      <c r="F7" s="2">
        <v>133.602</v>
      </c>
      <c r="G7" s="2">
        <v>164.267</v>
      </c>
      <c r="H7" s="73">
        <f t="shared" si="0"/>
        <v>2417.1759999999995</v>
      </c>
      <c r="I7" s="164"/>
    </row>
    <row r="8" spans="1:9" ht="13" x14ac:dyDescent="0.3">
      <c r="A8" s="4">
        <v>1999</v>
      </c>
      <c r="B8" s="2">
        <v>1065.423</v>
      </c>
      <c r="C8" s="2">
        <v>598.14599999999996</v>
      </c>
      <c r="D8" s="2">
        <v>384.56299999999999</v>
      </c>
      <c r="E8" s="2">
        <v>124.092</v>
      </c>
      <c r="F8" s="2">
        <v>131.33000000000001</v>
      </c>
      <c r="G8" s="2">
        <v>172.15199999999999</v>
      </c>
      <c r="H8" s="73">
        <f t="shared" si="0"/>
        <v>2475.7060000000001</v>
      </c>
      <c r="I8" s="164"/>
    </row>
    <row r="9" spans="1:9" ht="13" x14ac:dyDescent="0.3">
      <c r="A9" s="4">
        <v>2000</v>
      </c>
      <c r="B9" s="2">
        <v>1274.3620000000001</v>
      </c>
      <c r="C9" s="2">
        <v>760.32</v>
      </c>
      <c r="D9" s="2">
        <v>387.161</v>
      </c>
      <c r="E9" s="2">
        <v>152.685</v>
      </c>
      <c r="F9" s="2">
        <v>165.83699999999999</v>
      </c>
      <c r="G9" s="2">
        <v>231.602</v>
      </c>
      <c r="H9" s="73">
        <f t="shared" si="0"/>
        <v>2971.9670000000001</v>
      </c>
      <c r="I9" s="164"/>
    </row>
    <row r="10" spans="1:9" ht="13" x14ac:dyDescent="0.3">
      <c r="A10" s="4">
        <v>2001</v>
      </c>
      <c r="B10" s="2">
        <v>1380.4739999999999</v>
      </c>
      <c r="C10" s="2">
        <v>868.88499999999999</v>
      </c>
      <c r="D10" s="2">
        <v>430.18700000000001</v>
      </c>
      <c r="E10" s="2">
        <v>161.77199999999999</v>
      </c>
      <c r="F10" s="2">
        <v>153.506</v>
      </c>
      <c r="G10" s="2">
        <v>164.79</v>
      </c>
      <c r="H10" s="73">
        <f>SUM(B10:G10)</f>
        <v>3159.6139999999996</v>
      </c>
      <c r="I10" s="2"/>
    </row>
    <row r="11" spans="1:9" ht="13" x14ac:dyDescent="0.3">
      <c r="A11" s="4">
        <v>2002</v>
      </c>
      <c r="B11" s="2">
        <v>1409.7940000000001</v>
      </c>
      <c r="C11" s="2">
        <v>834.70399999999995</v>
      </c>
      <c r="D11" s="2">
        <v>472.40199999999999</v>
      </c>
      <c r="E11" s="2">
        <v>145.32</v>
      </c>
      <c r="F11" s="2">
        <v>259.10599999999999</v>
      </c>
      <c r="G11" s="2">
        <v>158.77600000000001</v>
      </c>
      <c r="H11" s="73">
        <f>SUM(B11:G11)</f>
        <v>3280.1019999999999</v>
      </c>
      <c r="I11" s="2"/>
    </row>
    <row r="12" spans="1:9" ht="13" x14ac:dyDescent="0.3">
      <c r="A12" s="4">
        <v>2003</v>
      </c>
      <c r="B12" s="2">
        <v>1366.8132158999999</v>
      </c>
      <c r="C12" s="2">
        <v>866.52743500000008</v>
      </c>
      <c r="D12" s="2">
        <v>507.69900000000001</v>
      </c>
      <c r="E12" s="2">
        <v>155.989</v>
      </c>
      <c r="F12" s="2">
        <v>257.94</v>
      </c>
      <c r="G12" s="2">
        <v>125.02558409999999</v>
      </c>
      <c r="H12" s="73">
        <f>SUM(B12:G12)</f>
        <v>3279.9942350000001</v>
      </c>
      <c r="I12" s="2"/>
    </row>
    <row r="13" spans="1:9" ht="13" x14ac:dyDescent="0.3">
      <c r="A13" s="4">
        <v>2004</v>
      </c>
      <c r="B13" s="2">
        <v>1446.4503872</v>
      </c>
      <c r="C13" s="2">
        <v>1114.0039168000001</v>
      </c>
      <c r="D13" s="2">
        <v>554.65379570000005</v>
      </c>
      <c r="E13" s="2">
        <v>323.15054659999998</v>
      </c>
      <c r="F13" s="2">
        <v>259.33699999999999</v>
      </c>
      <c r="G13" s="2">
        <v>203.11674960000002</v>
      </c>
      <c r="H13" s="73">
        <f t="shared" si="0"/>
        <v>3900.7123958999996</v>
      </c>
      <c r="I13" s="2"/>
    </row>
    <row r="14" spans="1:9" ht="13" x14ac:dyDescent="0.3">
      <c r="A14" s="4">
        <v>2005</v>
      </c>
      <c r="B14" s="2">
        <v>1729.4972255875898</v>
      </c>
      <c r="C14" s="2">
        <v>1287.40760828257</v>
      </c>
      <c r="D14" s="2">
        <v>723.65186794406998</v>
      </c>
      <c r="E14" s="2">
        <v>362.37566239566297</v>
      </c>
      <c r="F14" s="2">
        <v>254.19910798800001</v>
      </c>
      <c r="G14" s="2">
        <v>225.43393891092398</v>
      </c>
      <c r="H14" s="73">
        <f t="shared" si="0"/>
        <v>4582.5654111088161</v>
      </c>
      <c r="I14" s="2"/>
    </row>
    <row r="15" spans="1:9" ht="13" x14ac:dyDescent="0.3">
      <c r="A15" s="4">
        <v>2006</v>
      </c>
      <c r="B15" s="2">
        <v>2044.1955912204699</v>
      </c>
      <c r="C15" s="2">
        <v>1445.42194679402</v>
      </c>
      <c r="D15" s="2">
        <v>790.09783428092305</v>
      </c>
      <c r="E15" s="2">
        <v>380.85703579158599</v>
      </c>
      <c r="F15" s="2">
        <v>196.72836802699999</v>
      </c>
      <c r="G15" s="2">
        <v>292.59833276695298</v>
      </c>
      <c r="H15" s="73">
        <f t="shared" si="0"/>
        <v>5149.8991088809516</v>
      </c>
      <c r="I15" s="2"/>
    </row>
    <row r="16" spans="1:9" ht="13" x14ac:dyDescent="0.3">
      <c r="A16" s="4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73">
        <f>SUM(B16:G16)</f>
        <v>6083.2366489371198</v>
      </c>
      <c r="I16" s="2"/>
    </row>
    <row r="17" spans="1:9" ht="13" x14ac:dyDescent="0.3">
      <c r="A17" s="4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73">
        <f t="shared" si="0"/>
        <v>7464.7603376814477</v>
      </c>
      <c r="I17" s="2"/>
    </row>
    <row r="18" spans="1:9" ht="13" x14ac:dyDescent="0.3">
      <c r="A18" s="4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73">
        <f t="shared" si="0"/>
        <v>6963.1066635475454</v>
      </c>
      <c r="I18" s="2"/>
    </row>
    <row r="19" spans="1:9" ht="13" x14ac:dyDescent="0.3">
      <c r="A19" s="4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73">
        <f>SUM(B19:G19)</f>
        <v>7016.6292257330006</v>
      </c>
      <c r="I19" s="2"/>
    </row>
    <row r="20" spans="1:9" ht="13" x14ac:dyDescent="0.3">
      <c r="A20" s="4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73">
        <f>SUM(B20:G20)</f>
        <v>7628.8174529360003</v>
      </c>
      <c r="I20" s="2"/>
    </row>
    <row r="21" spans="1:9" ht="13" x14ac:dyDescent="0.3">
      <c r="A21" s="4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73">
        <f>SUM(B21:G21)</f>
        <v>7805.7631543030002</v>
      </c>
      <c r="I21" s="2"/>
    </row>
    <row r="22" spans="1:9" ht="13" x14ac:dyDescent="0.3">
      <c r="A22" s="4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73">
        <f>SUM(B22:G22)</f>
        <v>8107.9124129060001</v>
      </c>
      <c r="I22" s="2"/>
    </row>
    <row r="23" spans="1:9" ht="13" x14ac:dyDescent="0.3">
      <c r="A23" s="4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73">
        <f t="shared" ref="H23:H25" si="1">SUM(B23:G23)</f>
        <v>9245.5113592500002</v>
      </c>
      <c r="I23" s="2"/>
    </row>
    <row r="24" spans="1:9" ht="13" x14ac:dyDescent="0.3">
      <c r="A24" s="4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73">
        <f t="shared" si="1"/>
        <v>8929.8034317000001</v>
      </c>
      <c r="I24" s="2"/>
    </row>
    <row r="25" spans="1:9" ht="13" x14ac:dyDescent="0.3">
      <c r="A25" s="4">
        <v>2016</v>
      </c>
      <c r="B25" s="2">
        <v>4125.887624</v>
      </c>
      <c r="C25" s="2">
        <v>2561.402</v>
      </c>
      <c r="D25" s="2">
        <v>932.49099999999999</v>
      </c>
      <c r="E25" s="2">
        <v>503.13200000000001</v>
      </c>
      <c r="F25" s="2">
        <v>587.976</v>
      </c>
      <c r="G25" s="2">
        <v>713.52700000000004</v>
      </c>
      <c r="H25" s="73">
        <f t="shared" si="1"/>
        <v>9424.4156239999993</v>
      </c>
      <c r="I25" s="2"/>
    </row>
    <row r="26" spans="1:9" ht="13" x14ac:dyDescent="0.3">
      <c r="A26" s="4">
        <v>2017</v>
      </c>
      <c r="B26" s="2">
        <v>5304.3</v>
      </c>
      <c r="C26" s="2">
        <v>2418.21</v>
      </c>
      <c r="D26" s="2">
        <v>1491.114</v>
      </c>
      <c r="E26" s="2">
        <v>524.72995419999995</v>
      </c>
      <c r="F26" s="2">
        <v>855.50434419999999</v>
      </c>
      <c r="G26" s="2">
        <v>1356.3979999999999</v>
      </c>
      <c r="H26" s="73">
        <f t="shared" ref="H26:H32" si="2">SUM(B26:G26)</f>
        <v>11950.2562984</v>
      </c>
      <c r="I26" s="2"/>
    </row>
    <row r="27" spans="1:9" ht="13" x14ac:dyDescent="0.3">
      <c r="A27" s="4">
        <v>2018</v>
      </c>
      <c r="B27" s="2">
        <v>4280.6850000000004</v>
      </c>
      <c r="C27" s="2">
        <v>2508.8009999999999</v>
      </c>
      <c r="D27" s="2">
        <v>926.74400000000003</v>
      </c>
      <c r="E27" s="2">
        <v>293.67200000000003</v>
      </c>
      <c r="F27" s="2">
        <v>399.54199999999997</v>
      </c>
      <c r="G27" s="2">
        <v>862.36500000000001</v>
      </c>
      <c r="H27" s="73">
        <f t="shared" si="2"/>
        <v>9271.8089999999993</v>
      </c>
      <c r="I27" s="2"/>
    </row>
    <row r="28" spans="1:9" ht="13" x14ac:dyDescent="0.3">
      <c r="A28" s="4">
        <v>2019</v>
      </c>
      <c r="B28" s="2">
        <v>4581.0820000000003</v>
      </c>
      <c r="C28" s="2">
        <v>2397.0970000000002</v>
      </c>
      <c r="D28" s="2">
        <v>1034.5429999999999</v>
      </c>
      <c r="E28" s="2">
        <v>323.483</v>
      </c>
      <c r="F28" s="2">
        <v>506.786</v>
      </c>
      <c r="G28" s="2">
        <v>860.83199999999999</v>
      </c>
      <c r="H28" s="73">
        <f t="shared" si="2"/>
        <v>9703.8230000000003</v>
      </c>
      <c r="I28" s="2"/>
    </row>
    <row r="29" spans="1:9" ht="13" x14ac:dyDescent="0.3">
      <c r="A29" s="4">
        <v>2020</v>
      </c>
      <c r="B29" s="2">
        <v>4447.38</v>
      </c>
      <c r="C29" s="2">
        <v>2669.8110000000001</v>
      </c>
      <c r="D29" s="2">
        <v>1206.164</v>
      </c>
      <c r="E29" s="2">
        <v>342.601</v>
      </c>
      <c r="F29" s="2">
        <v>583.45500000000004</v>
      </c>
      <c r="G29" s="2">
        <v>1250.768</v>
      </c>
      <c r="H29" s="73">
        <f t="shared" si="2"/>
        <v>10500.179000000002</v>
      </c>
      <c r="I29" s="2"/>
    </row>
    <row r="30" spans="1:9" ht="13" x14ac:dyDescent="0.3">
      <c r="A30" s="4">
        <v>2021</v>
      </c>
      <c r="B30" s="2">
        <v>4745.3879999999999</v>
      </c>
      <c r="C30" s="2">
        <v>2621.8440000000001</v>
      </c>
      <c r="D30" s="2">
        <v>1161.3320000000001</v>
      </c>
      <c r="E30" s="2">
        <v>393.69200000000001</v>
      </c>
      <c r="F30" s="2">
        <v>527.09500000000003</v>
      </c>
      <c r="G30" s="2">
        <v>1353.605</v>
      </c>
      <c r="H30" s="73">
        <f t="shared" si="2"/>
        <v>10802.956</v>
      </c>
      <c r="I30" s="2"/>
    </row>
    <row r="31" spans="1:9" ht="13" x14ac:dyDescent="0.3">
      <c r="A31" s="4">
        <v>2022</v>
      </c>
      <c r="B31" s="2">
        <v>5356.6559999999999</v>
      </c>
      <c r="C31" s="2">
        <v>3041.9769999999999</v>
      </c>
      <c r="D31" s="2">
        <v>1184.788</v>
      </c>
      <c r="E31" s="2">
        <v>322.61700000000002</v>
      </c>
      <c r="F31" s="2">
        <v>1861.221</v>
      </c>
      <c r="G31" s="2">
        <v>1398.1410000000001</v>
      </c>
      <c r="H31" s="73">
        <f t="shared" si="2"/>
        <v>13165.4</v>
      </c>
      <c r="I31" s="2"/>
    </row>
    <row r="32" spans="1:9" ht="13" x14ac:dyDescent="0.3">
      <c r="A32" s="4">
        <v>2023</v>
      </c>
      <c r="B32" s="2">
        <v>5390.5550000000003</v>
      </c>
      <c r="C32" s="2">
        <v>2918.8560000000002</v>
      </c>
      <c r="D32" s="2">
        <v>1315.2809999999999</v>
      </c>
      <c r="E32" s="2">
        <v>371.97</v>
      </c>
      <c r="F32" s="2">
        <v>1393.8</v>
      </c>
      <c r="G32" s="2">
        <v>1196.308</v>
      </c>
      <c r="H32" s="73">
        <f t="shared" si="2"/>
        <v>12586.769999999997</v>
      </c>
      <c r="I32" s="2"/>
    </row>
    <row r="33" spans="1:9" ht="13" x14ac:dyDescent="0.3">
      <c r="A33" s="4"/>
      <c r="B33" s="2"/>
      <c r="C33" s="2"/>
      <c r="D33" s="2"/>
      <c r="E33" s="2"/>
      <c r="F33" s="2"/>
      <c r="G33" s="2"/>
      <c r="H33" s="73"/>
      <c r="I33" s="2"/>
    </row>
    <row r="34" spans="1:9" ht="13" x14ac:dyDescent="0.3">
      <c r="A34" s="4" t="s">
        <v>203</v>
      </c>
      <c r="B34" s="2"/>
      <c r="C34" s="2"/>
      <c r="D34" s="2"/>
      <c r="E34" s="2"/>
      <c r="F34" s="2"/>
      <c r="G34" s="2"/>
      <c r="H34" s="73"/>
      <c r="I34" s="2"/>
    </row>
    <row r="35" spans="1:9" ht="50.5" x14ac:dyDescent="0.3">
      <c r="A35" s="93" t="s">
        <v>196</v>
      </c>
      <c r="B35" s="94" t="s">
        <v>204</v>
      </c>
      <c r="C35" s="94" t="s">
        <v>205</v>
      </c>
      <c r="D35" s="94" t="s">
        <v>206</v>
      </c>
      <c r="E35" s="94" t="s">
        <v>201</v>
      </c>
      <c r="F35" s="94" t="s">
        <v>207</v>
      </c>
      <c r="G35" s="94" t="s">
        <v>208</v>
      </c>
      <c r="H35" s="95" t="s">
        <v>114</v>
      </c>
      <c r="I35" s="2"/>
    </row>
    <row r="36" spans="1:9" ht="13" x14ac:dyDescent="0.3">
      <c r="A36" s="4">
        <v>1996</v>
      </c>
      <c r="B36" s="2">
        <v>795.197</v>
      </c>
      <c r="C36" s="2">
        <v>456.89100000000002</v>
      </c>
      <c r="D36" s="2">
        <v>151.642</v>
      </c>
      <c r="E36" s="2">
        <v>118.849</v>
      </c>
      <c r="F36" s="2">
        <v>120.11</v>
      </c>
      <c r="G36" s="2">
        <v>91.893000000000001</v>
      </c>
      <c r="H36" s="73">
        <f>SUM(B36:G36)</f>
        <v>1734.5819999999999</v>
      </c>
      <c r="I36" s="2"/>
    </row>
    <row r="37" spans="1:9" ht="13" x14ac:dyDescent="0.3">
      <c r="A37" s="4">
        <v>1997</v>
      </c>
      <c r="B37" s="2">
        <v>936.78499999999997</v>
      </c>
      <c r="C37" s="2">
        <v>547.18299999999999</v>
      </c>
      <c r="D37" s="2">
        <v>231.8</v>
      </c>
      <c r="E37" s="2">
        <v>119.521</v>
      </c>
      <c r="F37" s="2">
        <v>158.06899999999999</v>
      </c>
      <c r="G37" s="2">
        <v>118.411</v>
      </c>
      <c r="H37" s="73">
        <f>SUM(B37:G37)</f>
        <v>2111.7689999999998</v>
      </c>
      <c r="I37" s="2"/>
    </row>
    <row r="38" spans="1:9" ht="13" x14ac:dyDescent="0.3">
      <c r="A38" s="4">
        <v>1998</v>
      </c>
      <c r="B38" s="2">
        <v>974.88900000000001</v>
      </c>
      <c r="C38" s="2">
        <v>687.98699999999997</v>
      </c>
      <c r="D38" s="2">
        <v>310.31700000000001</v>
      </c>
      <c r="E38" s="2">
        <v>130.964</v>
      </c>
      <c r="F38" s="2">
        <v>196.39400000000001</v>
      </c>
      <c r="G38" s="2">
        <v>116.624</v>
      </c>
      <c r="H38" s="73">
        <f t="shared" ref="H38:H45" si="3">SUM(B38:G38)</f>
        <v>2417.1750000000002</v>
      </c>
      <c r="I38" s="2"/>
    </row>
    <row r="39" spans="1:9" ht="13" x14ac:dyDescent="0.3">
      <c r="A39" s="4">
        <v>1999</v>
      </c>
      <c r="B39" s="2">
        <v>1030.1790000000001</v>
      </c>
      <c r="C39" s="2">
        <v>601.03399999999999</v>
      </c>
      <c r="D39" s="2">
        <v>378.21699999999998</v>
      </c>
      <c r="E39" s="2">
        <v>121.755</v>
      </c>
      <c r="F39" s="2">
        <v>220.12299999999999</v>
      </c>
      <c r="G39" s="2">
        <v>124.4</v>
      </c>
      <c r="H39" s="73">
        <f t="shared" si="3"/>
        <v>2475.7080000000005</v>
      </c>
      <c r="I39" s="2"/>
    </row>
    <row r="40" spans="1:9" ht="13" x14ac:dyDescent="0.3">
      <c r="A40" s="4">
        <v>2000</v>
      </c>
      <c r="B40" s="2">
        <v>1184.8230000000001</v>
      </c>
      <c r="C40" s="2">
        <v>757.05399999999997</v>
      </c>
      <c r="D40" s="2">
        <v>421.13400000000001</v>
      </c>
      <c r="E40" s="2">
        <v>161.72</v>
      </c>
      <c r="F40" s="2">
        <v>284.03399999999999</v>
      </c>
      <c r="G40" s="2">
        <v>163.202</v>
      </c>
      <c r="H40" s="73">
        <f t="shared" si="3"/>
        <v>2971.9669999999996</v>
      </c>
      <c r="I40" s="2"/>
    </row>
    <row r="41" spans="1:9" ht="13" x14ac:dyDescent="0.3">
      <c r="A41" s="4">
        <v>2001</v>
      </c>
      <c r="B41" s="2">
        <v>1268.5930000000001</v>
      </c>
      <c r="C41" s="2">
        <v>881.79899999999998</v>
      </c>
      <c r="D41" s="2">
        <v>492.29899999999998</v>
      </c>
      <c r="E41" s="2">
        <v>150.05600000000001</v>
      </c>
      <c r="F41" s="2">
        <v>199.47200000000001</v>
      </c>
      <c r="G41" s="2">
        <v>167.39599999999999</v>
      </c>
      <c r="H41" s="73">
        <f t="shared" si="3"/>
        <v>3159.6150000000002</v>
      </c>
      <c r="I41" s="2"/>
    </row>
    <row r="42" spans="1:9" ht="13" x14ac:dyDescent="0.3">
      <c r="A42" s="4">
        <v>2002</v>
      </c>
      <c r="B42" s="2">
        <v>1324.15</v>
      </c>
      <c r="C42" s="2">
        <v>828.35599999999999</v>
      </c>
      <c r="D42" s="2">
        <v>476.87299999999999</v>
      </c>
      <c r="E42" s="2">
        <v>282.02699999999999</v>
      </c>
      <c r="F42" s="2">
        <v>213.64699999999999</v>
      </c>
      <c r="G42" s="2">
        <v>155.04900000000001</v>
      </c>
      <c r="H42" s="73">
        <f t="shared" si="3"/>
        <v>3280.1020000000003</v>
      </c>
      <c r="I42" s="2"/>
    </row>
    <row r="43" spans="1:9" ht="13" x14ac:dyDescent="0.3">
      <c r="A43" s="4">
        <v>2003</v>
      </c>
      <c r="B43" s="2">
        <v>1383.7819999999999</v>
      </c>
      <c r="C43" s="2">
        <v>787.19399999999996</v>
      </c>
      <c r="D43" s="2">
        <v>443.85700000000003</v>
      </c>
      <c r="E43" s="2">
        <v>283.65300000000002</v>
      </c>
      <c r="F43" s="2">
        <v>215.10256460000002</v>
      </c>
      <c r="G43" s="2">
        <v>166.40578719999999</v>
      </c>
      <c r="H43" s="73">
        <f t="shared" si="3"/>
        <v>3279.9943517999995</v>
      </c>
      <c r="I43" s="2"/>
    </row>
    <row r="44" spans="1:9" ht="13" x14ac:dyDescent="0.3">
      <c r="A44" s="4">
        <v>2004</v>
      </c>
      <c r="B44" s="2">
        <v>1451.6138908999999</v>
      </c>
      <c r="C44" s="2">
        <v>1066.9200312</v>
      </c>
      <c r="D44" s="2">
        <v>539.95699999999999</v>
      </c>
      <c r="E44" s="2">
        <v>285.32299999999998</v>
      </c>
      <c r="F44" s="2">
        <v>345.21088350000002</v>
      </c>
      <c r="G44" s="2">
        <v>211.687375</v>
      </c>
      <c r="H44" s="73">
        <f t="shared" si="3"/>
        <v>3900.7121805999996</v>
      </c>
      <c r="I44" s="2"/>
    </row>
    <row r="45" spans="1:9" ht="13" x14ac:dyDescent="0.3">
      <c r="A45" s="4">
        <v>2005</v>
      </c>
      <c r="B45" s="2">
        <v>1640.6981625334001</v>
      </c>
      <c r="C45" s="2">
        <v>1217.5829964623199</v>
      </c>
      <c r="D45" s="2">
        <v>817.25522100000001</v>
      </c>
      <c r="E45" s="2">
        <v>254.69613598799998</v>
      </c>
      <c r="F45" s="2">
        <v>424.98704708818605</v>
      </c>
      <c r="G45" s="2">
        <v>227.34585471447798</v>
      </c>
      <c r="H45" s="73">
        <f t="shared" si="3"/>
        <v>4582.5654177863844</v>
      </c>
      <c r="I45" s="2"/>
    </row>
    <row r="46" spans="1:9" ht="13" x14ac:dyDescent="0.3">
      <c r="A46" s="4">
        <v>2006</v>
      </c>
      <c r="B46" s="2">
        <v>1859.9194858780402</v>
      </c>
      <c r="C46" s="2">
        <v>1371.5672997765</v>
      </c>
      <c r="D46" s="2">
        <v>941.71380599999998</v>
      </c>
      <c r="E46" s="2">
        <v>216.72006825130001</v>
      </c>
      <c r="F46" s="2">
        <v>522.26747078963899</v>
      </c>
      <c r="G46" s="2">
        <v>237.68722682294199</v>
      </c>
      <c r="H46" s="73">
        <f t="shared" ref="H46:H53" si="4">SUM(B46:G46)</f>
        <v>5149.8753575184219</v>
      </c>
    </row>
    <row r="47" spans="1:9" ht="13" x14ac:dyDescent="0.3">
      <c r="A47" s="4">
        <v>2007</v>
      </c>
      <c r="B47" s="2">
        <v>2031.551924588</v>
      </c>
      <c r="C47" s="2">
        <v>1543.698625382</v>
      </c>
      <c r="D47" s="2">
        <v>1277.9222769999999</v>
      </c>
      <c r="E47" s="2">
        <v>239.726330491</v>
      </c>
      <c r="F47" s="2">
        <v>696.61886483700005</v>
      </c>
      <c r="G47" s="2">
        <v>293.71858954499999</v>
      </c>
      <c r="H47" s="73">
        <f t="shared" si="4"/>
        <v>6083.236611843</v>
      </c>
    </row>
    <row r="48" spans="1:9" ht="13" x14ac:dyDescent="0.3">
      <c r="A48" s="4">
        <v>2008</v>
      </c>
      <c r="B48" s="2">
        <v>2191.8374441840001</v>
      </c>
      <c r="C48" s="2">
        <v>2154.0522334819998</v>
      </c>
      <c r="D48" s="2">
        <v>1548.7097307839999</v>
      </c>
      <c r="E48" s="2">
        <v>781.8100396829999</v>
      </c>
      <c r="F48" s="2">
        <v>466.76504333299999</v>
      </c>
      <c r="G48" s="2">
        <v>321.58585272300002</v>
      </c>
      <c r="H48" s="73">
        <f t="shared" si="4"/>
        <v>7464.7603441889996</v>
      </c>
    </row>
    <row r="49" spans="1:8" ht="13" x14ac:dyDescent="0.3">
      <c r="A49" s="4">
        <v>2009</v>
      </c>
      <c r="B49" s="2">
        <v>2308.6282613010999</v>
      </c>
      <c r="C49" s="2">
        <v>1737.87952320402</v>
      </c>
      <c r="D49" s="2">
        <v>1637.807107072</v>
      </c>
      <c r="E49" s="2">
        <v>426.80000026900001</v>
      </c>
      <c r="F49" s="2">
        <v>446.93016992941398</v>
      </c>
      <c r="G49" s="2">
        <v>405.06159167739099</v>
      </c>
      <c r="H49" s="73">
        <f t="shared" si="4"/>
        <v>6963.1066534529245</v>
      </c>
    </row>
    <row r="50" spans="1:8" ht="13" x14ac:dyDescent="0.3">
      <c r="A50" s="4">
        <v>2010</v>
      </c>
      <c r="B50" s="2">
        <v>2440.0845097880001</v>
      </c>
      <c r="C50" s="2">
        <v>1322.19482088</v>
      </c>
      <c r="D50" s="2">
        <v>1846.8849314229999</v>
      </c>
      <c r="E50" s="2">
        <v>432.85543888299998</v>
      </c>
      <c r="F50" s="2">
        <v>567.24042352000004</v>
      </c>
      <c r="G50" s="2">
        <v>407.36903971999999</v>
      </c>
      <c r="H50" s="73">
        <f t="shared" si="4"/>
        <v>7016.6291642139995</v>
      </c>
    </row>
    <row r="51" spans="1:8" ht="13" x14ac:dyDescent="0.3">
      <c r="A51" s="4">
        <v>2011</v>
      </c>
      <c r="B51" s="2">
        <v>2818.8472213370001</v>
      </c>
      <c r="C51" s="2">
        <v>1265.1536182259999</v>
      </c>
      <c r="D51" s="2">
        <v>2044.0330150120001</v>
      </c>
      <c r="E51" s="2">
        <v>576.79346983599999</v>
      </c>
      <c r="F51" s="2">
        <v>496.57034046699999</v>
      </c>
      <c r="G51" s="2">
        <v>427.41977182300002</v>
      </c>
      <c r="H51" s="73">
        <f t="shared" si="4"/>
        <v>7628.8174367010006</v>
      </c>
    </row>
    <row r="52" spans="1:8" ht="13" x14ac:dyDescent="0.3">
      <c r="A52" s="4">
        <v>2012</v>
      </c>
      <c r="B52" s="2">
        <v>2949.8735371140001</v>
      </c>
      <c r="C52" s="2">
        <v>1146.4170468509999</v>
      </c>
      <c r="D52" s="2">
        <v>2154.0316494469998</v>
      </c>
      <c r="E52" s="2">
        <v>573.49300000000005</v>
      </c>
      <c r="F52" s="2">
        <v>510.33668161600002</v>
      </c>
      <c r="G52" s="2">
        <v>472.32525273300001</v>
      </c>
      <c r="H52" s="73">
        <f t="shared" si="4"/>
        <v>7806.4771677609997</v>
      </c>
    </row>
    <row r="53" spans="1:8" ht="13" x14ac:dyDescent="0.3">
      <c r="A53" s="4">
        <v>2013</v>
      </c>
      <c r="B53" s="2">
        <v>3156.488587719</v>
      </c>
      <c r="C53" s="2">
        <v>1145.7174383040001</v>
      </c>
      <c r="D53" s="2">
        <v>2326.6349518520001</v>
      </c>
      <c r="E53" s="2">
        <v>423.151392004</v>
      </c>
      <c r="F53" s="2">
        <v>551.419780167</v>
      </c>
      <c r="G53" s="2">
        <v>504.50026539200002</v>
      </c>
      <c r="H53" s="73">
        <f t="shared" si="4"/>
        <v>8107.9124154379997</v>
      </c>
    </row>
    <row r="54" spans="1:8" ht="13" x14ac:dyDescent="0.3">
      <c r="A54" s="4">
        <v>2014</v>
      </c>
      <c r="B54" s="2">
        <v>3456.1883843999999</v>
      </c>
      <c r="C54" s="2">
        <v>1417.1334151000001</v>
      </c>
      <c r="D54" s="2">
        <v>2592.2689897</v>
      </c>
      <c r="E54" s="2">
        <v>652.83468743000003</v>
      </c>
      <c r="F54" s="2">
        <v>573.87107800000001</v>
      </c>
      <c r="G54" s="2">
        <v>553.21542820000002</v>
      </c>
      <c r="H54" s="73">
        <f t="shared" ref="H54:H63" si="5">SUM(B54:G54)</f>
        <v>9245.5119828299994</v>
      </c>
    </row>
    <row r="55" spans="1:8" ht="13" x14ac:dyDescent="0.3">
      <c r="A55" s="4">
        <v>2015</v>
      </c>
      <c r="B55" s="2">
        <v>3561.774136</v>
      </c>
      <c r="C55" s="2">
        <v>1142.0481213</v>
      </c>
      <c r="D55" s="2">
        <v>2601.0364258</v>
      </c>
      <c r="E55" s="2">
        <v>562.9920932</v>
      </c>
      <c r="F55" s="2">
        <v>484.9307589</v>
      </c>
      <c r="G55" s="2">
        <v>577.02184810000006</v>
      </c>
      <c r="H55" s="73">
        <f t="shared" si="5"/>
        <v>8929.803383299999</v>
      </c>
    </row>
    <row r="56" spans="1:8" ht="13" x14ac:dyDescent="0.3">
      <c r="A56" s="4">
        <v>2016</v>
      </c>
      <c r="B56" s="2">
        <v>3932.4928488</v>
      </c>
      <c r="C56" s="2">
        <v>1207.7576059</v>
      </c>
      <c r="D56" s="2">
        <v>2619.2261096000002</v>
      </c>
      <c r="E56" s="2">
        <v>542.73400000000004</v>
      </c>
      <c r="F56" s="2">
        <v>509.87</v>
      </c>
      <c r="G56" s="2">
        <v>612.33299999999997</v>
      </c>
      <c r="H56" s="73">
        <f t="shared" si="5"/>
        <v>9424.4135643000009</v>
      </c>
    </row>
    <row r="57" spans="1:8" ht="13" x14ac:dyDescent="0.3">
      <c r="A57" s="4">
        <v>2017</v>
      </c>
      <c r="B57" s="2">
        <v>5520.4279999999999</v>
      </c>
      <c r="C57" s="2">
        <v>1383.4138204000001</v>
      </c>
      <c r="D57" s="2">
        <v>2734.8180000000002</v>
      </c>
      <c r="E57" s="2">
        <v>813.35077369999999</v>
      </c>
      <c r="F57" s="2">
        <v>764.00699999999995</v>
      </c>
      <c r="G57" s="2">
        <v>734.24300000000005</v>
      </c>
      <c r="H57" s="73">
        <f t="shared" si="5"/>
        <v>11950.2605941</v>
      </c>
    </row>
    <row r="58" spans="1:8" ht="13" x14ac:dyDescent="0.3">
      <c r="A58" s="4">
        <v>2018</v>
      </c>
      <c r="B58" s="2">
        <v>4378.96</v>
      </c>
      <c r="C58" s="2">
        <v>1325.4659999999999</v>
      </c>
      <c r="D58" s="2">
        <v>2226.0740000000001</v>
      </c>
      <c r="E58" s="2">
        <v>373.65</v>
      </c>
      <c r="F58" s="2">
        <v>515.577</v>
      </c>
      <c r="G58" s="2">
        <v>452.08100000000002</v>
      </c>
      <c r="H58" s="73">
        <f t="shared" si="5"/>
        <v>9271.8079999999991</v>
      </c>
    </row>
    <row r="59" spans="1:8" ht="13" x14ac:dyDescent="0.3">
      <c r="A59" s="4">
        <v>2019</v>
      </c>
      <c r="B59" s="2">
        <v>4666.2240000000002</v>
      </c>
      <c r="C59" s="2">
        <v>1248.5889999999999</v>
      </c>
      <c r="D59" s="2">
        <v>2247.1030000000001</v>
      </c>
      <c r="E59" s="2">
        <v>515.64099999999996</v>
      </c>
      <c r="F59" s="2">
        <v>540.73500000000001</v>
      </c>
      <c r="G59" s="2">
        <v>485.53</v>
      </c>
      <c r="H59" s="73">
        <f t="shared" si="5"/>
        <v>9703.8220000000019</v>
      </c>
    </row>
    <row r="60" spans="1:8" ht="13" x14ac:dyDescent="0.3">
      <c r="A60" s="4">
        <v>2020</v>
      </c>
      <c r="B60" s="2">
        <v>5439.527</v>
      </c>
      <c r="C60" s="2">
        <v>1353.134</v>
      </c>
      <c r="D60" s="2">
        <v>2057.6790000000001</v>
      </c>
      <c r="E60" s="2">
        <v>612.24800000000005</v>
      </c>
      <c r="F60" s="2">
        <v>496.70800000000003</v>
      </c>
      <c r="G60" s="2">
        <v>540.89</v>
      </c>
      <c r="H60" s="73">
        <f t="shared" si="5"/>
        <v>10500.186</v>
      </c>
    </row>
    <row r="61" spans="1:8" ht="13" x14ac:dyDescent="0.3">
      <c r="A61" s="4">
        <v>2021</v>
      </c>
      <c r="B61" s="2">
        <v>6166.6809999999996</v>
      </c>
      <c r="C61" s="2">
        <v>933.06299999999999</v>
      </c>
      <c r="D61" s="2">
        <v>2168.027</v>
      </c>
      <c r="E61" s="2">
        <v>510.68799999999999</v>
      </c>
      <c r="F61" s="2">
        <v>433.15100000000001</v>
      </c>
      <c r="G61" s="2">
        <v>591.346</v>
      </c>
      <c r="H61" s="73">
        <f t="shared" si="5"/>
        <v>10802.956</v>
      </c>
    </row>
    <row r="62" spans="1:8" ht="13" x14ac:dyDescent="0.3">
      <c r="A62" s="4">
        <v>2022</v>
      </c>
      <c r="B62" s="2">
        <v>6342.6279999999997</v>
      </c>
      <c r="C62" s="2">
        <v>1282.6600000000001</v>
      </c>
      <c r="D62" s="2">
        <v>2531.44</v>
      </c>
      <c r="E62" s="2">
        <v>1953.2180000000001</v>
      </c>
      <c r="F62" s="2">
        <v>458.31</v>
      </c>
      <c r="G62" s="2">
        <v>597.14499999999998</v>
      </c>
      <c r="H62" s="73">
        <f t="shared" si="5"/>
        <v>13165.401</v>
      </c>
    </row>
    <row r="63" spans="1:8" ht="13" x14ac:dyDescent="0.3">
      <c r="A63" s="4">
        <v>2023</v>
      </c>
      <c r="B63" s="2">
        <v>6361.23</v>
      </c>
      <c r="C63" s="2">
        <v>1059.99</v>
      </c>
      <c r="D63" s="2">
        <v>2577.0700000000002</v>
      </c>
      <c r="E63" s="2">
        <v>1504.0740000000001</v>
      </c>
      <c r="F63" s="2">
        <v>433.83600000000001</v>
      </c>
      <c r="G63" s="2">
        <v>650.57100000000003</v>
      </c>
      <c r="H63" s="73">
        <f t="shared" si="5"/>
        <v>12586.770999999999</v>
      </c>
    </row>
    <row r="64" spans="1:8" ht="13" x14ac:dyDescent="0.3">
      <c r="A64" s="4"/>
      <c r="B64" s="2"/>
      <c r="C64" s="2"/>
      <c r="D64" s="2"/>
      <c r="E64" s="2"/>
      <c r="F64" s="2"/>
      <c r="G64" s="2"/>
      <c r="H64" s="73"/>
    </row>
    <row r="65" spans="1:8" x14ac:dyDescent="0.25">
      <c r="A65" s="31" t="s">
        <v>209</v>
      </c>
      <c r="B65" s="99"/>
      <c r="C65" s="99"/>
      <c r="D65" s="99"/>
      <c r="E65" s="99"/>
      <c r="F65" s="99"/>
      <c r="G65" s="26"/>
      <c r="H65" s="26"/>
    </row>
    <row r="66" spans="1:8" s="236" customFormat="1" x14ac:dyDescent="0.25">
      <c r="A66" s="74" t="s">
        <v>210</v>
      </c>
      <c r="G66" s="74"/>
      <c r="H66" s="74"/>
    </row>
    <row r="67" spans="1:8" s="84" customFormat="1" x14ac:dyDescent="0.25">
      <c r="A67" s="75" t="s">
        <v>211</v>
      </c>
      <c r="B67" s="237"/>
      <c r="C67" s="237"/>
      <c r="D67" s="237"/>
      <c r="E67" s="237"/>
      <c r="F67" s="237"/>
      <c r="G67" s="75"/>
      <c r="H67" s="75"/>
    </row>
    <row r="68" spans="1:8" x14ac:dyDescent="0.25">
      <c r="A68" s="8" t="s">
        <v>212</v>
      </c>
      <c r="F68" s="2"/>
      <c r="G68" s="2"/>
      <c r="H68" s="2"/>
    </row>
    <row r="69" spans="1:8" x14ac:dyDescent="0.25">
      <c r="A69" s="8" t="s">
        <v>294</v>
      </c>
      <c r="G69" s="2"/>
      <c r="H69" s="2"/>
    </row>
    <row r="70" spans="1:8" s="84" customFormat="1" x14ac:dyDescent="0.25">
      <c r="A70" s="67" t="s">
        <v>300</v>
      </c>
    </row>
    <row r="71" spans="1:8" s="84" customFormat="1" x14ac:dyDescent="0.25">
      <c r="A71" s="68" t="s">
        <v>213</v>
      </c>
    </row>
    <row r="72" spans="1:8" s="84" customFormat="1" x14ac:dyDescent="0.25">
      <c r="A72" s="68" t="s">
        <v>302</v>
      </c>
    </row>
    <row r="73" spans="1:8" s="84" customFormat="1" x14ac:dyDescent="0.25">
      <c r="A73" s="64" t="s">
        <v>364</v>
      </c>
    </row>
    <row r="74" spans="1:8" x14ac:dyDescent="0.25">
      <c r="A74" s="30" t="s">
        <v>214</v>
      </c>
      <c r="B74" s="2"/>
      <c r="C74" s="2"/>
      <c r="D74" s="2"/>
      <c r="E74" s="2"/>
      <c r="F74" s="2"/>
      <c r="G74" s="2"/>
      <c r="H74" s="2"/>
    </row>
    <row r="75" spans="1:8" x14ac:dyDescent="0.25">
      <c r="A75" s="152" t="s">
        <v>295</v>
      </c>
      <c r="B75" s="2"/>
      <c r="C75" s="2"/>
      <c r="D75" s="2"/>
      <c r="E75" s="2"/>
      <c r="F75" s="2"/>
      <c r="G75" s="2"/>
      <c r="H75" s="2"/>
    </row>
    <row r="76" spans="1:8" x14ac:dyDescent="0.25">
      <c r="A76" s="68" t="s">
        <v>301</v>
      </c>
      <c r="B76" s="2"/>
      <c r="C76" s="2"/>
      <c r="D76" s="2"/>
      <c r="E76" s="2"/>
      <c r="F76" s="2"/>
      <c r="G76" s="2"/>
      <c r="H76" s="2"/>
    </row>
    <row r="77" spans="1:8" x14ac:dyDescent="0.25">
      <c r="A77" s="64" t="s">
        <v>365</v>
      </c>
      <c r="B77" s="2"/>
      <c r="C77" s="2"/>
      <c r="D77" s="2"/>
      <c r="E77" s="2"/>
      <c r="F77" s="2"/>
      <c r="G77" s="2"/>
      <c r="H77" s="2"/>
    </row>
    <row r="78" spans="1:8" x14ac:dyDescent="0.25">
      <c r="A78" s="37" t="s">
        <v>215</v>
      </c>
      <c r="B78" s="2"/>
      <c r="C78" s="2"/>
      <c r="D78" s="2"/>
      <c r="E78" s="2"/>
      <c r="F78" s="2"/>
      <c r="G78" s="2"/>
      <c r="H78" s="2"/>
    </row>
    <row r="79" spans="1:8" x14ac:dyDescent="0.25">
      <c r="B79" s="2"/>
      <c r="C79" s="2"/>
      <c r="D79" s="2"/>
      <c r="E79" s="2"/>
      <c r="F79" s="2"/>
      <c r="G79" s="2"/>
      <c r="H79" s="2"/>
    </row>
    <row r="80" spans="1:8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  <row r="82" spans="2:8" x14ac:dyDescent="0.25">
      <c r="B82" s="2"/>
      <c r="C82" s="2"/>
      <c r="D82" s="2"/>
      <c r="E82" s="2"/>
      <c r="F82" s="2"/>
      <c r="G82" s="2"/>
      <c r="H82" s="2"/>
    </row>
    <row r="83" spans="2:8" x14ac:dyDescent="0.25">
      <c r="B83" s="2"/>
      <c r="C83" s="2"/>
      <c r="D83" s="2"/>
      <c r="E83" s="2"/>
      <c r="F83" s="2"/>
      <c r="G83" s="2"/>
      <c r="H83" s="2"/>
    </row>
    <row r="84" spans="2:8" x14ac:dyDescent="0.25">
      <c r="B84" s="2"/>
      <c r="C84" s="2"/>
      <c r="D84" s="2"/>
      <c r="E84" s="2"/>
      <c r="F84" s="2"/>
      <c r="G84" s="2"/>
      <c r="H84" s="2"/>
    </row>
    <row r="85" spans="2:8" x14ac:dyDescent="0.25">
      <c r="B85" s="2"/>
      <c r="C85" s="2"/>
      <c r="D85" s="2"/>
      <c r="E85" s="2"/>
      <c r="F85" s="2"/>
      <c r="G85" s="2"/>
      <c r="H85" s="2"/>
    </row>
    <row r="86" spans="2:8" x14ac:dyDescent="0.25">
      <c r="B86" s="2"/>
      <c r="C86" s="2"/>
      <c r="D86" s="2"/>
      <c r="E86" s="2"/>
      <c r="F86" s="2"/>
      <c r="G86" s="2"/>
      <c r="H86" s="2"/>
    </row>
    <row r="87" spans="2:8" x14ac:dyDescent="0.25">
      <c r="B87" s="2"/>
      <c r="C87" s="2"/>
      <c r="D87" s="2"/>
      <c r="E87" s="2"/>
      <c r="F87" s="2"/>
      <c r="G87" s="2"/>
      <c r="H87" s="2"/>
    </row>
    <row r="88" spans="2:8" x14ac:dyDescent="0.25">
      <c r="B88" s="2"/>
      <c r="C88" s="2"/>
      <c r="D88" s="2"/>
      <c r="E88" s="2"/>
      <c r="F88" s="2"/>
      <c r="G88" s="2"/>
      <c r="H88" s="2"/>
    </row>
    <row r="89" spans="2:8" x14ac:dyDescent="0.25">
      <c r="B89" s="2"/>
      <c r="C89" s="2"/>
      <c r="D89" s="2"/>
      <c r="E89" s="2"/>
      <c r="F89" s="2"/>
      <c r="G89" s="2"/>
      <c r="H89" s="2"/>
    </row>
    <row r="90" spans="2:8" x14ac:dyDescent="0.25">
      <c r="B90" s="2"/>
      <c r="C90" s="2"/>
      <c r="D90" s="2"/>
      <c r="E90" s="2"/>
      <c r="F90" s="2"/>
      <c r="G90" s="2"/>
      <c r="H90" s="2"/>
    </row>
    <row r="91" spans="2:8" x14ac:dyDescent="0.25">
      <c r="B91" s="2"/>
      <c r="C91" s="2"/>
      <c r="D91" s="2"/>
      <c r="E91" s="2"/>
      <c r="F91" s="2"/>
      <c r="G91" s="2"/>
      <c r="H91" s="2"/>
    </row>
    <row r="92" spans="2:8" x14ac:dyDescent="0.25">
      <c r="B92" s="2"/>
      <c r="C92" s="2"/>
      <c r="D92" s="2"/>
      <c r="E92" s="2"/>
      <c r="F92" s="2"/>
      <c r="G92" s="2"/>
      <c r="H92" s="2"/>
    </row>
    <row r="93" spans="2:8" x14ac:dyDescent="0.25">
      <c r="B93" s="2"/>
      <c r="C93" s="2"/>
      <c r="D93" s="2"/>
      <c r="E93" s="2"/>
      <c r="F93" s="2"/>
      <c r="G93" s="2"/>
      <c r="H93" s="2"/>
    </row>
    <row r="94" spans="2:8" x14ac:dyDescent="0.25">
      <c r="B94" s="2"/>
      <c r="C94" s="2"/>
      <c r="D94" s="2"/>
      <c r="E94" s="2"/>
      <c r="F94" s="2"/>
      <c r="G94" s="2"/>
      <c r="H94" s="2"/>
    </row>
    <row r="95" spans="2:8" x14ac:dyDescent="0.25">
      <c r="B95" s="2"/>
      <c r="C95" s="2"/>
      <c r="D95" s="2"/>
      <c r="E95" s="2"/>
      <c r="F95" s="2"/>
      <c r="G95" s="2"/>
      <c r="H95" s="2"/>
    </row>
    <row r="96" spans="2:8" x14ac:dyDescent="0.25">
      <c r="B96" s="2"/>
      <c r="C96" s="2"/>
      <c r="D96" s="2"/>
      <c r="E96" s="2"/>
      <c r="F96" s="2"/>
      <c r="G96" s="2"/>
      <c r="H96" s="2"/>
    </row>
    <row r="97" spans="2:8" x14ac:dyDescent="0.25">
      <c r="B97" s="2"/>
      <c r="C97" s="2"/>
      <c r="D97" s="2"/>
      <c r="E97" s="2"/>
      <c r="F97" s="2"/>
      <c r="G97" s="2"/>
      <c r="H97" s="2"/>
    </row>
    <row r="98" spans="2:8" x14ac:dyDescent="0.25">
      <c r="B98" s="2"/>
      <c r="C98" s="2"/>
      <c r="D98" s="2"/>
      <c r="E98" s="2"/>
      <c r="F98" s="2"/>
      <c r="G98" s="2"/>
      <c r="H98" s="2"/>
    </row>
    <row r="99" spans="2:8" x14ac:dyDescent="0.25">
      <c r="B99" s="2"/>
      <c r="C99" s="2"/>
      <c r="D99" s="2"/>
      <c r="E99" s="2"/>
      <c r="F99" s="2"/>
      <c r="G99" s="2"/>
      <c r="H99" s="2"/>
    </row>
    <row r="100" spans="2:8" x14ac:dyDescent="0.25">
      <c r="B100" s="2"/>
      <c r="C100" s="2"/>
      <c r="D100" s="2"/>
      <c r="E100" s="2"/>
      <c r="F100" s="2"/>
      <c r="G100" s="2"/>
      <c r="H100" s="2"/>
    </row>
    <row r="101" spans="2:8" x14ac:dyDescent="0.25">
      <c r="B101" s="2"/>
      <c r="C101" s="2"/>
      <c r="D101" s="2"/>
      <c r="E101" s="2"/>
      <c r="F101" s="2"/>
      <c r="G101" s="2"/>
      <c r="H101" s="2"/>
    </row>
    <row r="102" spans="2:8" x14ac:dyDescent="0.25">
      <c r="B102" s="2"/>
      <c r="C102" s="2"/>
      <c r="D102" s="2"/>
      <c r="E102" s="2"/>
      <c r="F102" s="2"/>
      <c r="G102" s="2"/>
      <c r="H102" s="2"/>
    </row>
    <row r="103" spans="2:8" x14ac:dyDescent="0.25">
      <c r="B103" s="2"/>
      <c r="C103" s="238"/>
    </row>
    <row r="104" spans="2:8" x14ac:dyDescent="0.25">
      <c r="B104" s="2"/>
      <c r="C104" s="238"/>
    </row>
    <row r="105" spans="2:8" x14ac:dyDescent="0.25">
      <c r="B105" s="2"/>
      <c r="C105" s="238"/>
    </row>
    <row r="108" spans="2:8" x14ac:dyDescent="0.25">
      <c r="B108" s="2"/>
      <c r="C108" s="23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ignoredErrors>
    <ignoredError sqref="H5:H19 H36:H53 H20:H24 H54:H55 H25:H29 H56:H6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5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2.7265625" style="37" customWidth="1"/>
    <col min="2" max="2" width="8.7265625" style="37" customWidth="1"/>
    <col min="3" max="4" width="8.7265625" style="37"/>
    <col min="5" max="5" width="10.26953125" style="37" customWidth="1"/>
    <col min="6" max="7" width="8.7265625" style="37"/>
    <col min="8" max="8" width="7.81640625" style="37" customWidth="1"/>
    <col min="9" max="9" width="2.1796875" style="37" customWidth="1"/>
    <col min="10" max="16384" width="8.7265625" style="37"/>
  </cols>
  <sheetData>
    <row r="1" spans="1:9" ht="19.5" customHeight="1" x14ac:dyDescent="0.35">
      <c r="A1" s="5" t="s">
        <v>216</v>
      </c>
      <c r="B1" s="4"/>
    </row>
    <row r="2" spans="1:9" ht="9" customHeight="1" x14ac:dyDescent="0.35">
      <c r="A2" s="35"/>
      <c r="B2" s="6"/>
    </row>
    <row r="3" spans="1:9" ht="41" x14ac:dyDescent="0.25">
      <c r="C3" s="96" t="s">
        <v>217</v>
      </c>
      <c r="D3" s="96" t="s">
        <v>218</v>
      </c>
      <c r="E3" s="96" t="s">
        <v>219</v>
      </c>
      <c r="F3" s="78" t="s">
        <v>220</v>
      </c>
      <c r="G3" s="78" t="s">
        <v>15</v>
      </c>
      <c r="H3" s="97" t="s">
        <v>114</v>
      </c>
    </row>
    <row r="4" spans="1:9" ht="15" customHeight="1" x14ac:dyDescent="0.3">
      <c r="A4" s="24" t="s">
        <v>221</v>
      </c>
      <c r="B4" s="98">
        <v>1998</v>
      </c>
      <c r="C4" s="239">
        <v>438.39299999999997</v>
      </c>
      <c r="D4" s="239">
        <v>269.26100000000002</v>
      </c>
      <c r="E4" s="239">
        <v>35.076999999999998</v>
      </c>
      <c r="F4" s="239">
        <v>169.28</v>
      </c>
      <c r="G4" s="239">
        <v>62.877000000000002</v>
      </c>
      <c r="H4" s="239">
        <f>SUM(C4:G4)</f>
        <v>974.88799999999992</v>
      </c>
      <c r="I4" s="2"/>
    </row>
    <row r="5" spans="1:9" ht="15" customHeight="1" x14ac:dyDescent="0.3">
      <c r="B5" s="41">
        <v>1999</v>
      </c>
      <c r="C5" s="34">
        <v>443.73</v>
      </c>
      <c r="D5" s="34">
        <v>311.79300000000001</v>
      </c>
      <c r="E5" s="34">
        <v>50.652999999999999</v>
      </c>
      <c r="F5" s="34">
        <v>141.37899999999999</v>
      </c>
      <c r="G5" s="34">
        <v>82.623999999999995</v>
      </c>
      <c r="H5" s="34">
        <f t="shared" ref="H5:H12" si="0">SUM(C5:G5)</f>
        <v>1030.1790000000001</v>
      </c>
    </row>
    <row r="6" spans="1:9" ht="15" customHeight="1" x14ac:dyDescent="0.3">
      <c r="A6" s="4"/>
      <c r="B6" s="41">
        <v>2000</v>
      </c>
      <c r="C6" s="34">
        <v>440.899</v>
      </c>
      <c r="D6" s="34">
        <v>359.54</v>
      </c>
      <c r="E6" s="34">
        <v>46.781999999999996</v>
      </c>
      <c r="F6" s="34">
        <v>247.42599999999999</v>
      </c>
      <c r="G6" s="34">
        <v>90.176000000000002</v>
      </c>
      <c r="H6" s="34">
        <f t="shared" si="0"/>
        <v>1184.8230000000001</v>
      </c>
    </row>
    <row r="7" spans="1:9" ht="15" customHeight="1" x14ac:dyDescent="0.3">
      <c r="A7" s="4"/>
      <c r="B7" s="41">
        <v>2001</v>
      </c>
      <c r="C7" s="34">
        <v>487.16699999999997</v>
      </c>
      <c r="D7" s="34">
        <v>390.48200000000003</v>
      </c>
      <c r="E7" s="34">
        <v>54.787999999999997</v>
      </c>
      <c r="F7" s="34">
        <v>258.923</v>
      </c>
      <c r="G7" s="34">
        <v>77.233000000000004</v>
      </c>
      <c r="H7" s="34">
        <f t="shared" si="0"/>
        <v>1268.5930000000001</v>
      </c>
    </row>
    <row r="8" spans="1:9" ht="15" customHeight="1" x14ac:dyDescent="0.3">
      <c r="A8" s="4"/>
      <c r="B8" s="41">
        <v>2002</v>
      </c>
      <c r="C8" s="34">
        <v>523.76800000000003</v>
      </c>
      <c r="D8" s="34">
        <v>402.67700000000002</v>
      </c>
      <c r="E8" s="34">
        <v>36.965000000000003</v>
      </c>
      <c r="F8" s="34">
        <v>276.99400000000003</v>
      </c>
      <c r="G8" s="34">
        <v>83.745000000000005</v>
      </c>
      <c r="H8" s="34">
        <f t="shared" si="0"/>
        <v>1324.1489999999999</v>
      </c>
    </row>
    <row r="9" spans="1:9" ht="15" customHeight="1" x14ac:dyDescent="0.3">
      <c r="A9" s="4"/>
      <c r="B9" s="41">
        <v>2003</v>
      </c>
      <c r="C9" s="33">
        <v>555.755</v>
      </c>
      <c r="D9" s="33">
        <v>387.17899999999997</v>
      </c>
      <c r="E9" s="33">
        <v>42.633000000000003</v>
      </c>
      <c r="F9" s="34">
        <v>290.76900000000001</v>
      </c>
      <c r="G9" s="164">
        <v>107.446</v>
      </c>
      <c r="H9" s="34">
        <f t="shared" si="0"/>
        <v>1383.7819999999999</v>
      </c>
    </row>
    <row r="10" spans="1:9" ht="15" customHeight="1" x14ac:dyDescent="0.3">
      <c r="A10" s="4"/>
      <c r="B10" s="41">
        <v>2004</v>
      </c>
      <c r="C10" s="33">
        <v>568.87</v>
      </c>
      <c r="D10" s="33">
        <v>398.80799999999999</v>
      </c>
      <c r="E10" s="33">
        <v>42.243000000000002</v>
      </c>
      <c r="F10" s="34">
        <v>328.32100000000003</v>
      </c>
      <c r="G10" s="164">
        <v>113.372</v>
      </c>
      <c r="H10" s="34">
        <f t="shared" si="0"/>
        <v>1451.6140000000003</v>
      </c>
    </row>
    <row r="11" spans="1:9" ht="15" customHeight="1" x14ac:dyDescent="0.3">
      <c r="A11" s="4"/>
      <c r="B11" s="41">
        <v>2005</v>
      </c>
      <c r="C11" s="33">
        <v>617.61099999999999</v>
      </c>
      <c r="D11" s="33">
        <v>461.57799999999997</v>
      </c>
      <c r="E11" s="33">
        <v>55.598999999999997</v>
      </c>
      <c r="F11" s="34">
        <v>363.39800000000002</v>
      </c>
      <c r="G11" s="164">
        <v>142.512</v>
      </c>
      <c r="H11" s="34">
        <f t="shared" si="0"/>
        <v>1640.6979999999996</v>
      </c>
    </row>
    <row r="12" spans="1:9" ht="15" customHeight="1" x14ac:dyDescent="0.3">
      <c r="A12" s="4"/>
      <c r="B12" s="41">
        <v>2006</v>
      </c>
      <c r="C12" s="2">
        <v>712.41537755574598</v>
      </c>
      <c r="D12" s="164">
        <v>516.74192820458097</v>
      </c>
      <c r="E12" s="33">
        <v>70.397602876271293</v>
      </c>
      <c r="F12" s="34">
        <v>408.18172076087103</v>
      </c>
      <c r="G12" s="164">
        <v>152.182856480574</v>
      </c>
      <c r="H12" s="34">
        <f t="shared" si="0"/>
        <v>1859.9194858780431</v>
      </c>
    </row>
    <row r="13" spans="1:9" ht="15" customHeight="1" x14ac:dyDescent="0.3">
      <c r="A13" s="4"/>
      <c r="B13" s="41">
        <v>2007</v>
      </c>
      <c r="C13" s="2">
        <v>870.47071665500005</v>
      </c>
      <c r="D13" s="164">
        <v>532.76580509399992</v>
      </c>
      <c r="E13" s="164">
        <v>62.712988087999996</v>
      </c>
      <c r="F13" s="164">
        <v>405.41907737678105</v>
      </c>
      <c r="G13" s="164">
        <v>160.18333737473958</v>
      </c>
      <c r="H13" s="34">
        <f>SUM(C13:G13)</f>
        <v>2031.5519245885207</v>
      </c>
    </row>
    <row r="14" spans="1:9" ht="15" customHeight="1" x14ac:dyDescent="0.3">
      <c r="A14" s="4"/>
      <c r="B14" s="41">
        <v>2008</v>
      </c>
      <c r="C14" s="2">
        <v>945.29706054199994</v>
      </c>
      <c r="D14" s="164">
        <v>618.53067589700004</v>
      </c>
      <c r="E14" s="164">
        <v>92.772111279000001</v>
      </c>
      <c r="F14" s="164">
        <v>365.18829955558942</v>
      </c>
      <c r="G14" s="164">
        <v>170.049296911</v>
      </c>
      <c r="H14" s="34">
        <f>SUM(C14:G14)</f>
        <v>2191.8374441845895</v>
      </c>
    </row>
    <row r="15" spans="1:9" ht="15" customHeight="1" x14ac:dyDescent="0.3">
      <c r="A15" s="4"/>
      <c r="B15" s="41">
        <v>2009</v>
      </c>
      <c r="C15" s="2">
        <v>986.88457072900007</v>
      </c>
      <c r="D15" s="164">
        <v>626.65191419899998</v>
      </c>
      <c r="E15" s="164">
        <v>81.401383073999995</v>
      </c>
      <c r="F15" s="164">
        <v>462.16432420485501</v>
      </c>
      <c r="G15" s="164">
        <v>148.92083609299999</v>
      </c>
      <c r="H15" s="34">
        <f>SUM(C15:G15)</f>
        <v>2306.023028299855</v>
      </c>
    </row>
    <row r="16" spans="1:9" ht="15" customHeight="1" x14ac:dyDescent="0.3">
      <c r="A16" s="4"/>
      <c r="B16" s="41">
        <v>2010</v>
      </c>
      <c r="C16" s="2">
        <v>1080.4037970930001</v>
      </c>
      <c r="D16" s="164">
        <v>637.56631049099997</v>
      </c>
      <c r="E16" s="164">
        <v>67.712916297999996</v>
      </c>
      <c r="F16" s="164">
        <v>439.13406058999999</v>
      </c>
      <c r="G16" s="164">
        <v>215.267747316</v>
      </c>
      <c r="H16" s="34">
        <f>SUM(C16:G16)</f>
        <v>2440.084831788</v>
      </c>
    </row>
    <row r="17" spans="1:8" ht="15" customHeight="1" x14ac:dyDescent="0.3">
      <c r="A17" s="4"/>
      <c r="B17" s="41">
        <v>2011</v>
      </c>
      <c r="C17" s="2">
        <v>1172.9564895020001</v>
      </c>
      <c r="D17" s="164">
        <v>671.31369522299997</v>
      </c>
      <c r="E17" s="164">
        <v>67.639774922000001</v>
      </c>
      <c r="F17" s="164">
        <v>691.18887763400005</v>
      </c>
      <c r="G17" s="164">
        <v>215.74838405599999</v>
      </c>
      <c r="H17" s="34">
        <f>SUM(C17:G17)</f>
        <v>2818.8472213370001</v>
      </c>
    </row>
    <row r="18" spans="1:8" ht="15" customHeight="1" x14ac:dyDescent="0.3">
      <c r="A18" s="4"/>
      <c r="B18" s="41">
        <v>2012</v>
      </c>
      <c r="C18" s="2">
        <v>1269.403419217</v>
      </c>
      <c r="D18" s="164">
        <v>705.64715072199999</v>
      </c>
      <c r="E18" s="164">
        <v>79.837867262000003</v>
      </c>
      <c r="F18" s="164">
        <v>678.32593026699999</v>
      </c>
      <c r="G18" s="164">
        <v>216.65916964600001</v>
      </c>
      <c r="H18" s="34">
        <f t="shared" ref="H18:H19" si="1">SUM(C18:G18)</f>
        <v>2949.8735371140001</v>
      </c>
    </row>
    <row r="19" spans="1:8" ht="15" customHeight="1" x14ac:dyDescent="0.3">
      <c r="A19" s="4"/>
      <c r="B19" s="41">
        <v>2013</v>
      </c>
      <c r="C19" s="2">
        <v>1339.158979586</v>
      </c>
      <c r="D19" s="164">
        <v>724.62863626800004</v>
      </c>
      <c r="E19" s="164">
        <v>83.228851982999998</v>
      </c>
      <c r="F19" s="164">
        <v>759.49291643000004</v>
      </c>
      <c r="G19" s="164">
        <v>249.97920345200001</v>
      </c>
      <c r="H19" s="34">
        <f t="shared" si="1"/>
        <v>3156.4885877190004</v>
      </c>
    </row>
    <row r="20" spans="1:8" ht="15" customHeight="1" x14ac:dyDescent="0.3">
      <c r="A20" s="4"/>
      <c r="B20" s="41">
        <v>2014</v>
      </c>
      <c r="C20" s="2">
        <v>1415.326506464</v>
      </c>
      <c r="D20" s="164">
        <v>759.98121490899996</v>
      </c>
      <c r="E20" s="164">
        <v>147.193198112</v>
      </c>
      <c r="F20" s="164">
        <v>849.31543420000003</v>
      </c>
      <c r="G20" s="164">
        <v>284.37240629799999</v>
      </c>
      <c r="H20" s="34">
        <f t="shared" ref="H20:H29" si="2">SUM(C20:G20)</f>
        <v>3456.1887599829997</v>
      </c>
    </row>
    <row r="21" spans="1:8" ht="15" customHeight="1" x14ac:dyDescent="0.3">
      <c r="A21" s="4"/>
      <c r="B21" s="41">
        <v>2015</v>
      </c>
      <c r="C21" s="2">
        <v>1549.4798310000001</v>
      </c>
      <c r="D21" s="164">
        <v>823.3039698</v>
      </c>
      <c r="E21" s="164">
        <v>138.9361686</v>
      </c>
      <c r="F21" s="164">
        <v>789.3487963</v>
      </c>
      <c r="G21" s="164">
        <v>260.7053702</v>
      </c>
      <c r="H21" s="34">
        <f t="shared" si="2"/>
        <v>3561.7741358999997</v>
      </c>
    </row>
    <row r="22" spans="1:8" ht="15" customHeight="1" x14ac:dyDescent="0.3">
      <c r="A22" s="4"/>
      <c r="B22" s="41">
        <v>2016</v>
      </c>
      <c r="C22" s="2">
        <v>1679.3146382</v>
      </c>
      <c r="D22" s="164">
        <v>910.76772089999997</v>
      </c>
      <c r="E22" s="164">
        <v>151.0166002</v>
      </c>
      <c r="F22" s="164">
        <v>883.60907869999994</v>
      </c>
      <c r="G22" s="164">
        <v>308.84012079999997</v>
      </c>
      <c r="H22" s="34">
        <f t="shared" si="2"/>
        <v>3933.5481587999998</v>
      </c>
    </row>
    <row r="23" spans="1:8" ht="15" customHeight="1" x14ac:dyDescent="0.3">
      <c r="A23" s="4"/>
      <c r="B23" s="41">
        <v>2017</v>
      </c>
      <c r="C23" s="2">
        <v>1809.3184996</v>
      </c>
      <c r="D23" s="164">
        <v>983.20010279999997</v>
      </c>
      <c r="E23" s="164">
        <v>173.48562390000001</v>
      </c>
      <c r="F23" s="164">
        <v>2153.4452234</v>
      </c>
      <c r="G23" s="164">
        <v>400.97828090000002</v>
      </c>
      <c r="H23" s="34">
        <f t="shared" si="2"/>
        <v>5520.4277305999994</v>
      </c>
    </row>
    <row r="24" spans="1:8" ht="15" customHeight="1" x14ac:dyDescent="0.3">
      <c r="A24" s="4"/>
      <c r="B24" s="41">
        <v>2018</v>
      </c>
      <c r="C24" s="2">
        <v>1935.8317992</v>
      </c>
      <c r="D24" s="164">
        <v>1035.5959786999999</v>
      </c>
      <c r="E24" s="164">
        <v>196.16161019999998</v>
      </c>
      <c r="F24" s="164">
        <v>851.60892230000002</v>
      </c>
      <c r="G24" s="164">
        <v>359.76185070000002</v>
      </c>
      <c r="H24" s="34">
        <f t="shared" si="2"/>
        <v>4378.9601610999998</v>
      </c>
    </row>
    <row r="25" spans="1:8" ht="15" customHeight="1" x14ac:dyDescent="0.3">
      <c r="A25" s="4"/>
      <c r="B25" s="41">
        <v>2019</v>
      </c>
      <c r="C25" s="2">
        <v>2029.8652023</v>
      </c>
      <c r="D25" s="164">
        <v>1170.7417266</v>
      </c>
      <c r="E25" s="164">
        <v>171.7508345</v>
      </c>
      <c r="F25" s="164">
        <v>892.57592449999993</v>
      </c>
      <c r="G25" s="164">
        <v>401.29055269999998</v>
      </c>
      <c r="H25" s="34">
        <f t="shared" si="2"/>
        <v>4666.2242406000005</v>
      </c>
    </row>
    <row r="26" spans="1:8" ht="15" customHeight="1" x14ac:dyDescent="0.3">
      <c r="A26" s="4"/>
      <c r="B26" s="41">
        <v>2020</v>
      </c>
      <c r="C26" s="2">
        <v>2252.6799999999998</v>
      </c>
      <c r="D26" s="164">
        <v>1497.242</v>
      </c>
      <c r="E26" s="164">
        <v>222.45099999999999</v>
      </c>
      <c r="F26" s="164">
        <v>965.79300000000001</v>
      </c>
      <c r="G26" s="164">
        <v>500.48700000000002</v>
      </c>
      <c r="H26" s="34">
        <f t="shared" si="2"/>
        <v>5438.6529999999993</v>
      </c>
    </row>
    <row r="27" spans="1:8" ht="15" customHeight="1" x14ac:dyDescent="0.3">
      <c r="A27" s="4"/>
      <c r="B27" s="41">
        <v>2021</v>
      </c>
      <c r="C27" s="2">
        <v>2450.6992264999999</v>
      </c>
      <c r="D27" s="164">
        <v>1696.2559510999999</v>
      </c>
      <c r="E27" s="164">
        <v>215.25603140000001</v>
      </c>
      <c r="F27" s="164">
        <v>1265.4619381</v>
      </c>
      <c r="G27" s="164">
        <v>539.00740500000006</v>
      </c>
      <c r="H27" s="34">
        <f t="shared" si="2"/>
        <v>6166.6805521000006</v>
      </c>
    </row>
    <row r="28" spans="1:8" ht="15" customHeight="1" x14ac:dyDescent="0.3">
      <c r="A28" s="4"/>
      <c r="B28" s="41">
        <v>2022</v>
      </c>
      <c r="C28" s="2">
        <v>2627.2186293</v>
      </c>
      <c r="D28" s="164">
        <v>1678.8825008000001</v>
      </c>
      <c r="E28" s="164">
        <v>204.8804623</v>
      </c>
      <c r="F28" s="164">
        <v>1293.2554125000001</v>
      </c>
      <c r="G28" s="164">
        <v>538.39104969999994</v>
      </c>
      <c r="H28" s="34">
        <f t="shared" si="2"/>
        <v>6342.6280545999998</v>
      </c>
    </row>
    <row r="29" spans="1:8" ht="15" customHeight="1" x14ac:dyDescent="0.3">
      <c r="A29" s="4"/>
      <c r="B29" s="41">
        <v>2023</v>
      </c>
      <c r="C29" s="2">
        <v>2640.7548435999997</v>
      </c>
      <c r="D29" s="164">
        <v>1609.5729084999998</v>
      </c>
      <c r="E29" s="164">
        <v>188.8281509</v>
      </c>
      <c r="F29" s="164">
        <v>1371.1495473</v>
      </c>
      <c r="G29" s="164">
        <v>550.9241692999999</v>
      </c>
      <c r="H29" s="34">
        <f t="shared" si="2"/>
        <v>6361.2296196000007</v>
      </c>
    </row>
    <row r="30" spans="1:8" ht="9" customHeight="1" x14ac:dyDescent="0.3">
      <c r="A30" s="24"/>
      <c r="B30" s="49"/>
      <c r="C30" s="239"/>
      <c r="D30" s="239"/>
      <c r="E30" s="239"/>
      <c r="F30" s="239"/>
      <c r="G30" s="239"/>
      <c r="H30" s="239"/>
    </row>
    <row r="31" spans="1:8" ht="15" customHeight="1" x14ac:dyDescent="0.3">
      <c r="A31" s="4" t="s">
        <v>222</v>
      </c>
      <c r="B31" s="41">
        <v>1998</v>
      </c>
      <c r="C31" s="34">
        <v>205.53</v>
      </c>
      <c r="D31" s="34">
        <v>441.40300000000002</v>
      </c>
      <c r="E31" s="34">
        <v>47.176000000000002</v>
      </c>
      <c r="F31" s="34">
        <v>235.48</v>
      </c>
      <c r="G31" s="34">
        <v>68.382000000000005</v>
      </c>
      <c r="H31" s="34">
        <f>SUM(C31:G31)</f>
        <v>997.971</v>
      </c>
    </row>
    <row r="32" spans="1:8" ht="15" customHeight="1" x14ac:dyDescent="0.3">
      <c r="A32" s="4"/>
      <c r="B32" s="41">
        <v>1999</v>
      </c>
      <c r="C32" s="34">
        <v>225.398</v>
      </c>
      <c r="D32" s="34">
        <v>488.745</v>
      </c>
      <c r="E32" s="34">
        <v>52.793999999999997</v>
      </c>
      <c r="F32" s="34">
        <v>240.959</v>
      </c>
      <c r="G32" s="34">
        <v>57.527999999999999</v>
      </c>
      <c r="H32" s="34">
        <f t="shared" ref="H32:H44" si="3">SUM(C32:G32)</f>
        <v>1065.424</v>
      </c>
    </row>
    <row r="33" spans="2:9" ht="15" customHeight="1" x14ac:dyDescent="0.3">
      <c r="B33" s="41">
        <v>2000</v>
      </c>
      <c r="C33" s="34">
        <v>263.07400000000001</v>
      </c>
      <c r="D33" s="34">
        <v>546.38800000000003</v>
      </c>
      <c r="E33" s="34">
        <v>59.161999999999999</v>
      </c>
      <c r="F33" s="34">
        <v>317.51799999999997</v>
      </c>
      <c r="G33" s="34">
        <v>88.22</v>
      </c>
      <c r="H33" s="34">
        <f t="shared" si="3"/>
        <v>1274.3620000000001</v>
      </c>
    </row>
    <row r="34" spans="2:9" ht="15" customHeight="1" x14ac:dyDescent="0.3">
      <c r="B34" s="41">
        <v>2001</v>
      </c>
      <c r="C34" s="34">
        <v>280.97899999999998</v>
      </c>
      <c r="D34" s="34">
        <v>640.08100000000002</v>
      </c>
      <c r="E34" s="34">
        <v>73.872</v>
      </c>
      <c r="F34" s="34">
        <v>350.57799999999997</v>
      </c>
      <c r="G34" s="34">
        <v>34.963000000000001</v>
      </c>
      <c r="H34" s="34">
        <f t="shared" si="3"/>
        <v>1380.4729999999997</v>
      </c>
      <c r="I34" s="37" t="s">
        <v>223</v>
      </c>
    </row>
    <row r="35" spans="2:9" ht="15" customHeight="1" x14ac:dyDescent="0.3">
      <c r="B35" s="41">
        <v>2002</v>
      </c>
      <c r="C35" s="34">
        <v>294.16000000000003</v>
      </c>
      <c r="D35" s="34">
        <v>636.86900000000003</v>
      </c>
      <c r="E35" s="34">
        <v>60.209000000000003</v>
      </c>
      <c r="F35" s="34">
        <v>354.928</v>
      </c>
      <c r="G35" s="34">
        <v>63.628</v>
      </c>
      <c r="H35" s="34">
        <f t="shared" si="3"/>
        <v>1409.7940000000001</v>
      </c>
    </row>
    <row r="36" spans="2:9" ht="15" customHeight="1" x14ac:dyDescent="0.3">
      <c r="B36" s="41">
        <v>2003</v>
      </c>
      <c r="C36" s="34">
        <v>298.45</v>
      </c>
      <c r="D36" s="34">
        <v>612.71799999999996</v>
      </c>
      <c r="E36" s="34">
        <v>38.962000000000003</v>
      </c>
      <c r="F36" s="34">
        <v>333.60199999999998</v>
      </c>
      <c r="G36" s="34">
        <v>83.081000000000003</v>
      </c>
      <c r="H36" s="34">
        <f t="shared" si="3"/>
        <v>1366.8129999999999</v>
      </c>
    </row>
    <row r="37" spans="2:9" ht="15" customHeight="1" x14ac:dyDescent="0.3">
      <c r="B37" s="41">
        <v>2004</v>
      </c>
      <c r="C37" s="34">
        <v>313.50400000000002</v>
      </c>
      <c r="D37" s="34">
        <v>628.01599999999996</v>
      </c>
      <c r="E37" s="34">
        <v>41.536999999999999</v>
      </c>
      <c r="F37" s="34">
        <v>398.06599999999997</v>
      </c>
      <c r="G37" s="34">
        <v>65.328000000000003</v>
      </c>
      <c r="H37" s="34">
        <f t="shared" si="3"/>
        <v>1446.451</v>
      </c>
    </row>
    <row r="38" spans="2:9" ht="15" customHeight="1" x14ac:dyDescent="0.3">
      <c r="B38" s="41">
        <v>2005</v>
      </c>
      <c r="C38" s="34">
        <v>351.22199999999998</v>
      </c>
      <c r="D38" s="34">
        <v>742.55600000000004</v>
      </c>
      <c r="E38" s="34">
        <v>49.311999999999998</v>
      </c>
      <c r="F38" s="34">
        <v>532.80999999999995</v>
      </c>
      <c r="G38" s="34">
        <v>53.597000000000001</v>
      </c>
      <c r="H38" s="34">
        <f t="shared" si="3"/>
        <v>1729.4969999999998</v>
      </c>
    </row>
    <row r="39" spans="2:9" ht="15" customHeight="1" x14ac:dyDescent="0.3">
      <c r="B39" s="41">
        <v>2006</v>
      </c>
      <c r="C39" s="34">
        <v>401.34568114142996</v>
      </c>
      <c r="D39" s="34">
        <v>829.14050113438998</v>
      </c>
      <c r="E39" s="34">
        <v>67.59957072200001</v>
      </c>
      <c r="F39" s="34">
        <v>665.12977249418805</v>
      </c>
      <c r="G39" s="34">
        <v>80.980065728460602</v>
      </c>
      <c r="H39" s="34">
        <f t="shared" si="3"/>
        <v>2044.1955912204685</v>
      </c>
    </row>
    <row r="40" spans="2:9" ht="15" customHeight="1" x14ac:dyDescent="0.3">
      <c r="B40" s="41">
        <v>2007</v>
      </c>
      <c r="C40" s="34">
        <v>648.36800000000005</v>
      </c>
      <c r="D40" s="34">
        <v>1094.4112183</v>
      </c>
      <c r="E40" s="34">
        <v>97.399000000000001</v>
      </c>
      <c r="F40" s="34">
        <v>800.54937139999993</v>
      </c>
      <c r="G40" s="34">
        <v>98.161945099999997</v>
      </c>
      <c r="H40" s="34">
        <f t="shared" si="3"/>
        <v>2738.8895348000001</v>
      </c>
    </row>
    <row r="41" spans="2:9" ht="15" customHeight="1" x14ac:dyDescent="0.3">
      <c r="B41" s="41">
        <v>2008</v>
      </c>
      <c r="C41" s="34">
        <v>718.0007522075</v>
      </c>
      <c r="D41" s="34">
        <v>1219.9836673404272</v>
      </c>
      <c r="E41" s="34">
        <v>92.653365762999996</v>
      </c>
      <c r="F41" s="34">
        <v>945.78848207720421</v>
      </c>
      <c r="G41" s="34">
        <v>53.373137655374805</v>
      </c>
      <c r="H41" s="34">
        <f t="shared" si="3"/>
        <v>3029.7994050435059</v>
      </c>
    </row>
    <row r="42" spans="2:9" ht="15" customHeight="1" x14ac:dyDescent="0.3">
      <c r="B42" s="41">
        <v>2009</v>
      </c>
      <c r="C42" s="34">
        <v>761.13012514515003</v>
      </c>
      <c r="D42" s="34">
        <v>1052.121149476</v>
      </c>
      <c r="E42" s="34">
        <v>125.728473327</v>
      </c>
      <c r="F42" s="34">
        <v>903.29516013288799</v>
      </c>
      <c r="G42" s="34">
        <v>57.291259673633597</v>
      </c>
      <c r="H42" s="34">
        <f t="shared" si="3"/>
        <v>2899.5661677546718</v>
      </c>
    </row>
    <row r="43" spans="2:9" ht="15" customHeight="1" x14ac:dyDescent="0.3">
      <c r="B43" s="41">
        <v>2010</v>
      </c>
      <c r="C43" s="34">
        <v>817.38740322600006</v>
      </c>
      <c r="D43" s="34">
        <v>1059.6595451600001</v>
      </c>
      <c r="E43" s="34">
        <v>63.540391071999998</v>
      </c>
      <c r="F43" s="34">
        <v>858.66128337999999</v>
      </c>
      <c r="G43" s="34">
        <v>109.745773375</v>
      </c>
      <c r="H43" s="34">
        <f t="shared" si="3"/>
        <v>2908.9943962130001</v>
      </c>
    </row>
    <row r="44" spans="2:9" ht="15" customHeight="1" x14ac:dyDescent="0.3">
      <c r="B44" s="41">
        <v>2011</v>
      </c>
      <c r="C44" s="34">
        <v>866.348857641</v>
      </c>
      <c r="D44" s="34">
        <v>1148.279174642</v>
      </c>
      <c r="E44" s="34">
        <v>67.939131000000003</v>
      </c>
      <c r="F44" s="34">
        <v>884.42629171999999</v>
      </c>
      <c r="G44" s="34">
        <v>100.53633143899999</v>
      </c>
      <c r="H44" s="34">
        <f t="shared" si="3"/>
        <v>3067.5297864419999</v>
      </c>
    </row>
    <row r="45" spans="2:9" ht="15" customHeight="1" x14ac:dyDescent="0.3">
      <c r="B45" s="41">
        <v>2012</v>
      </c>
      <c r="C45" s="34">
        <v>967.94315965500004</v>
      </c>
      <c r="D45" s="34">
        <v>1162.8457193710001</v>
      </c>
      <c r="E45" s="34">
        <v>56.455758000000003</v>
      </c>
      <c r="F45" s="34">
        <v>970.72525447700002</v>
      </c>
      <c r="G45" s="34">
        <v>106.139563874</v>
      </c>
      <c r="H45" s="34">
        <f>SUM(C45:G45)</f>
        <v>3264.1094553770004</v>
      </c>
    </row>
    <row r="46" spans="2:9" ht="15" customHeight="1" x14ac:dyDescent="0.3">
      <c r="B46" s="41">
        <v>2013</v>
      </c>
      <c r="C46" s="34">
        <v>1004.821283926</v>
      </c>
      <c r="D46" s="34">
        <v>1147.8152803529999</v>
      </c>
      <c r="E46" s="34">
        <v>52.670448</v>
      </c>
      <c r="F46" s="34">
        <v>1038.179320342</v>
      </c>
      <c r="G46" s="34">
        <v>97.984567431000002</v>
      </c>
      <c r="H46" s="34">
        <f>SUM(C46:G46)</f>
        <v>3341.4709000519997</v>
      </c>
    </row>
    <row r="47" spans="2:9" ht="15" customHeight="1" x14ac:dyDescent="0.3">
      <c r="B47" s="41">
        <v>2014</v>
      </c>
      <c r="C47" s="34">
        <v>1057.4084190999999</v>
      </c>
      <c r="D47" s="34">
        <v>1212.0526838999999</v>
      </c>
      <c r="E47" s="34">
        <v>126.0274308</v>
      </c>
      <c r="F47" s="34">
        <v>1219.2664758000001</v>
      </c>
      <c r="G47" s="34">
        <v>131.28540709999999</v>
      </c>
      <c r="H47" s="34">
        <f t="shared" ref="H47:H56" si="4">SUM(C47:G47)</f>
        <v>3746.0404166999997</v>
      </c>
    </row>
    <row r="48" spans="2:9" ht="15" customHeight="1" x14ac:dyDescent="0.3">
      <c r="B48" s="41">
        <v>2015</v>
      </c>
      <c r="C48" s="34">
        <v>1137.6612035000001</v>
      </c>
      <c r="D48" s="34">
        <v>1249.1334752</v>
      </c>
      <c r="E48" s="34">
        <v>99.504988400000002</v>
      </c>
      <c r="F48" s="34">
        <v>1256.1785877</v>
      </c>
      <c r="G48" s="34">
        <v>74.784647300000003</v>
      </c>
      <c r="H48" s="34">
        <f t="shared" si="4"/>
        <v>3817.2629021000002</v>
      </c>
    </row>
    <row r="49" spans="1:8" ht="15" customHeight="1" x14ac:dyDescent="0.3">
      <c r="B49" s="41">
        <v>2016</v>
      </c>
      <c r="C49" s="34">
        <v>1222.1679999999999</v>
      </c>
      <c r="D49" s="34">
        <v>1259.42</v>
      </c>
      <c r="E49" s="34">
        <v>136.27000000000001</v>
      </c>
      <c r="F49" s="34">
        <v>1344.0336106</v>
      </c>
      <c r="G49" s="34">
        <v>163.91499999999999</v>
      </c>
      <c r="H49" s="34">
        <f t="shared" si="4"/>
        <v>4125.8066105999997</v>
      </c>
    </row>
    <row r="50" spans="1:8" ht="15" customHeight="1" x14ac:dyDescent="0.3">
      <c r="B50" s="41">
        <v>2017</v>
      </c>
      <c r="C50" s="34">
        <v>1244.2570000000001</v>
      </c>
      <c r="D50" s="34">
        <v>1330.1679999999999</v>
      </c>
      <c r="E50" s="34">
        <v>190.9537421</v>
      </c>
      <c r="F50" s="34">
        <v>2327.2091826000001</v>
      </c>
      <c r="G50" s="34">
        <v>211.71221650000001</v>
      </c>
      <c r="H50" s="34">
        <f t="shared" si="4"/>
        <v>5304.3001412000003</v>
      </c>
    </row>
    <row r="51" spans="1:8" ht="15" customHeight="1" x14ac:dyDescent="0.3">
      <c r="B51" s="41">
        <v>2018</v>
      </c>
      <c r="C51" s="34">
        <v>1272.0329999999999</v>
      </c>
      <c r="D51" s="34">
        <v>1402.143</v>
      </c>
      <c r="E51" s="34">
        <v>170.49600000000001</v>
      </c>
      <c r="F51" s="34">
        <v>1285.8019999999999</v>
      </c>
      <c r="G51" s="34">
        <v>150.202</v>
      </c>
      <c r="H51" s="34">
        <f t="shared" si="4"/>
        <v>4280.6760000000004</v>
      </c>
    </row>
    <row r="52" spans="1:8" ht="15" customHeight="1" x14ac:dyDescent="0.3">
      <c r="B52" s="41">
        <v>2019</v>
      </c>
      <c r="C52" s="34">
        <v>1341.6145259</v>
      </c>
      <c r="D52" s="34">
        <v>1429.5646085999999</v>
      </c>
      <c r="E52" s="34">
        <v>136.33241229999999</v>
      </c>
      <c r="F52" s="34">
        <v>1477.5429859999999</v>
      </c>
      <c r="G52" s="34">
        <v>196.02733170000002</v>
      </c>
      <c r="H52" s="34">
        <f t="shared" si="4"/>
        <v>4581.0818645000008</v>
      </c>
    </row>
    <row r="53" spans="1:8" ht="15" customHeight="1" x14ac:dyDescent="0.3">
      <c r="B53" s="41">
        <v>2020</v>
      </c>
      <c r="C53" s="34">
        <v>1409.165</v>
      </c>
      <c r="D53" s="34">
        <v>1422.2670000000001</v>
      </c>
      <c r="E53" s="34">
        <v>202.30699999999999</v>
      </c>
      <c r="F53" s="34">
        <v>1243.3130000000001</v>
      </c>
      <c r="G53" s="34">
        <v>170.32599999999999</v>
      </c>
      <c r="H53" s="34">
        <f t="shared" si="4"/>
        <v>4447.3779999999997</v>
      </c>
    </row>
    <row r="54" spans="1:8" ht="15" customHeight="1" x14ac:dyDescent="0.3">
      <c r="B54" s="41">
        <v>2021</v>
      </c>
      <c r="C54" s="34">
        <v>1524.238666</v>
      </c>
      <c r="D54" s="34">
        <v>1540.6269711</v>
      </c>
      <c r="E54" s="34">
        <v>166.00080689999999</v>
      </c>
      <c r="F54" s="34">
        <v>1347.5812444000001</v>
      </c>
      <c r="G54" s="34">
        <v>166.9404079</v>
      </c>
      <c r="H54" s="34">
        <f t="shared" si="4"/>
        <v>4745.3880962999992</v>
      </c>
    </row>
    <row r="55" spans="1:8" ht="15" customHeight="1" x14ac:dyDescent="0.3">
      <c r="B55" s="41">
        <v>2022</v>
      </c>
      <c r="C55" s="34">
        <v>1560.1593022</v>
      </c>
      <c r="D55" s="34">
        <v>1783.1049943999999</v>
      </c>
      <c r="E55" s="34">
        <v>190.0419315</v>
      </c>
      <c r="F55" s="34">
        <v>1622.7012941</v>
      </c>
      <c r="G55" s="34">
        <v>200.64852729999998</v>
      </c>
      <c r="H55" s="34">
        <f t="shared" si="4"/>
        <v>5356.6560494999994</v>
      </c>
    </row>
    <row r="56" spans="1:8" ht="15" customHeight="1" x14ac:dyDescent="0.3">
      <c r="B56" s="41">
        <v>2023</v>
      </c>
      <c r="C56" s="34">
        <v>1545.6499549</v>
      </c>
      <c r="D56" s="34">
        <v>1719.3735766</v>
      </c>
      <c r="E56" s="34">
        <v>172.25368659999998</v>
      </c>
      <c r="F56" s="34">
        <v>1724.9836319999999</v>
      </c>
      <c r="G56" s="34">
        <v>228.29422820000002</v>
      </c>
      <c r="H56" s="34">
        <f t="shared" si="4"/>
        <v>5390.5550782999999</v>
      </c>
    </row>
    <row r="57" spans="1:8" ht="9" customHeight="1" x14ac:dyDescent="0.3">
      <c r="A57" s="240"/>
      <c r="B57" s="49"/>
      <c r="C57" s="241"/>
      <c r="D57" s="241"/>
      <c r="E57" s="241"/>
      <c r="F57" s="241"/>
      <c r="G57" s="241"/>
      <c r="H57" s="241"/>
    </row>
    <row r="58" spans="1:8" x14ac:dyDescent="0.25">
      <c r="A58" s="31" t="s">
        <v>224</v>
      </c>
      <c r="B58" s="99"/>
      <c r="C58" s="99"/>
      <c r="D58" s="99"/>
      <c r="E58" s="99"/>
      <c r="F58" s="99"/>
      <c r="G58" s="99"/>
      <c r="H58" s="99"/>
    </row>
    <row r="59" spans="1:8" s="99" customFormat="1" x14ac:dyDescent="0.25">
      <c r="A59" s="26" t="s">
        <v>225</v>
      </c>
    </row>
    <row r="60" spans="1:8" s="99" customFormat="1" x14ac:dyDescent="0.25">
      <c r="A60" s="26" t="s">
        <v>226</v>
      </c>
    </row>
    <row r="61" spans="1:8" x14ac:dyDescent="0.25">
      <c r="A61" s="31" t="s">
        <v>227</v>
      </c>
    </row>
    <row r="62" spans="1:8" x14ac:dyDescent="0.25">
      <c r="A62" s="8" t="s">
        <v>228</v>
      </c>
    </row>
    <row r="63" spans="1:8" x14ac:dyDescent="0.25">
      <c r="A63" s="8" t="s">
        <v>299</v>
      </c>
      <c r="B63" s="2"/>
      <c r="C63" s="2"/>
      <c r="D63" s="2"/>
      <c r="E63" s="2"/>
      <c r="F63" s="2"/>
      <c r="G63" s="2"/>
    </row>
    <row r="64" spans="1:8" x14ac:dyDescent="0.25">
      <c r="A64" s="8" t="s">
        <v>229</v>
      </c>
      <c r="B64" s="2"/>
      <c r="C64" s="2"/>
      <c r="D64" s="2"/>
      <c r="E64" s="2"/>
      <c r="F64" s="2"/>
      <c r="G64" s="2"/>
    </row>
    <row r="65" spans="1:7" x14ac:dyDescent="0.25">
      <c r="A65" s="12" t="s">
        <v>286</v>
      </c>
      <c r="B65" s="2"/>
      <c r="C65" s="2"/>
      <c r="D65" s="2"/>
      <c r="E65" s="2"/>
      <c r="F65" s="2"/>
      <c r="G65" s="2"/>
    </row>
    <row r="66" spans="1:7" x14ac:dyDescent="0.25">
      <c r="A66" s="64" t="s">
        <v>298</v>
      </c>
    </row>
    <row r="67" spans="1:7" x14ac:dyDescent="0.25">
      <c r="A67" s="64" t="s">
        <v>366</v>
      </c>
    </row>
    <row r="68" spans="1:7" x14ac:dyDescent="0.25">
      <c r="A68" s="8" t="s">
        <v>230</v>
      </c>
      <c r="B68" s="2"/>
      <c r="C68" s="2"/>
      <c r="D68" s="2"/>
      <c r="E68" s="2"/>
      <c r="F68" s="2"/>
      <c r="G68" s="2"/>
    </row>
    <row r="69" spans="1:7" x14ac:dyDescent="0.25">
      <c r="A69" s="8"/>
      <c r="B69" s="2"/>
      <c r="C69" s="2"/>
      <c r="D69" s="2"/>
      <c r="E69" s="2"/>
      <c r="F69" s="2"/>
      <c r="G69" s="2"/>
    </row>
    <row r="70" spans="1:7" x14ac:dyDescent="0.25">
      <c r="A70" s="37" t="s">
        <v>231</v>
      </c>
      <c r="B70" s="2"/>
      <c r="C70" s="2"/>
      <c r="D70" s="2"/>
      <c r="E70" s="2"/>
      <c r="F70" s="2"/>
      <c r="G70" s="2"/>
    </row>
    <row r="71" spans="1:7" x14ac:dyDescent="0.25">
      <c r="B71" s="2"/>
      <c r="C71" s="2"/>
      <c r="D71" s="2"/>
      <c r="E71" s="2"/>
      <c r="F71" s="2"/>
      <c r="G71" s="2"/>
    </row>
    <row r="72" spans="1:7" x14ac:dyDescent="0.25">
      <c r="B72" s="2"/>
      <c r="C72" s="2"/>
      <c r="D72" s="2"/>
      <c r="E72" s="2"/>
      <c r="F72" s="2"/>
      <c r="G72" s="2"/>
    </row>
    <row r="73" spans="1:7" x14ac:dyDescent="0.25">
      <c r="B73" s="2"/>
      <c r="C73" s="2"/>
      <c r="D73" s="2"/>
      <c r="E73" s="2"/>
      <c r="F73" s="2"/>
      <c r="G73" s="2"/>
    </row>
    <row r="74" spans="1:7" x14ac:dyDescent="0.25">
      <c r="B74" s="2"/>
      <c r="C74" s="2"/>
      <c r="D74" s="2"/>
      <c r="E74" s="2"/>
      <c r="F74" s="2"/>
      <c r="G74" s="2"/>
    </row>
    <row r="75" spans="1:7" x14ac:dyDescent="0.25">
      <c r="B75" s="2"/>
      <c r="C75" s="2"/>
      <c r="D75" s="2"/>
      <c r="E75" s="2"/>
      <c r="F75" s="2"/>
      <c r="G75" s="2"/>
    </row>
    <row r="76" spans="1:7" ht="15.5" x14ac:dyDescent="0.35">
      <c r="A76" s="5"/>
      <c r="B76" s="2"/>
      <c r="C76" s="2"/>
      <c r="D76" s="2"/>
      <c r="E76" s="2"/>
      <c r="F76" s="2"/>
      <c r="G76" s="2"/>
    </row>
    <row r="77" spans="1:7" x14ac:dyDescent="0.25">
      <c r="B77" s="2"/>
      <c r="C77" s="2"/>
      <c r="D77" s="2"/>
      <c r="E77" s="2"/>
      <c r="F77" s="2"/>
      <c r="G77" s="2"/>
    </row>
    <row r="78" spans="1:7" x14ac:dyDescent="0.25">
      <c r="B78" s="2"/>
      <c r="C78" s="2"/>
      <c r="D78" s="2"/>
      <c r="E78" s="2"/>
      <c r="F78" s="2"/>
      <c r="G78" s="2"/>
    </row>
    <row r="79" spans="1:7" x14ac:dyDescent="0.25">
      <c r="B79" s="2"/>
      <c r="C79" s="2"/>
      <c r="D79" s="2"/>
      <c r="E79" s="2"/>
      <c r="F79" s="2"/>
      <c r="G79" s="2"/>
    </row>
    <row r="80" spans="1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ignoredErrors>
    <ignoredError sqref="H31:H46 H4:H21 H47:H48 H22:H29 H49:H5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showGridLines="0" workbookViewId="0">
      <selection activeCell="A3" sqref="A3"/>
    </sheetView>
  </sheetViews>
  <sheetFormatPr defaultRowHeight="12.5" x14ac:dyDescent="0.25"/>
  <cols>
    <col min="1" max="1" width="11.81640625" style="37" customWidth="1"/>
    <col min="2" max="2" width="12" style="37" bestFit="1" customWidth="1"/>
    <col min="3" max="3" width="11.7265625" style="37" customWidth="1"/>
    <col min="4" max="4" width="12.26953125" style="37" customWidth="1"/>
    <col min="5" max="5" width="9.81640625" style="37" customWidth="1"/>
    <col min="6" max="16384" width="8.7265625" style="37"/>
  </cols>
  <sheetData>
    <row r="1" spans="1:6" ht="18" customHeight="1" x14ac:dyDescent="0.35">
      <c r="A1" s="5" t="s">
        <v>232</v>
      </c>
      <c r="B1" s="5"/>
      <c r="D1" s="5"/>
      <c r="E1" s="4"/>
    </row>
    <row r="2" spans="1:6" ht="18" customHeight="1" x14ac:dyDescent="0.35">
      <c r="A2" s="5" t="s">
        <v>233</v>
      </c>
      <c r="B2" s="5"/>
      <c r="D2" s="5"/>
      <c r="E2" s="4"/>
    </row>
    <row r="3" spans="1:6" ht="15" customHeight="1" x14ac:dyDescent="0.25">
      <c r="A3" s="117"/>
      <c r="B3" s="117"/>
    </row>
    <row r="4" spans="1:6" ht="39" x14ac:dyDescent="0.3">
      <c r="A4" s="100" t="s">
        <v>234</v>
      </c>
      <c r="B4" s="101" t="s">
        <v>235</v>
      </c>
      <c r="C4" s="102" t="s">
        <v>236</v>
      </c>
      <c r="D4" s="103" t="s">
        <v>237</v>
      </c>
      <c r="E4" s="104" t="s">
        <v>114</v>
      </c>
      <c r="F4" s="42"/>
    </row>
    <row r="5" spans="1:6" ht="13" x14ac:dyDescent="0.3">
      <c r="A5" s="42">
        <v>2004</v>
      </c>
      <c r="B5" s="2">
        <v>908.47359420000009</v>
      </c>
      <c r="C5" s="2">
        <v>181.23837409999999</v>
      </c>
      <c r="D5" s="2">
        <v>387.07600000000002</v>
      </c>
      <c r="E5" s="73">
        <f t="shared" ref="E5:E24" si="0">SUM(B5:D5)</f>
        <v>1476.7879683000001</v>
      </c>
      <c r="F5" s="73"/>
    </row>
    <row r="6" spans="1:6" ht="13" x14ac:dyDescent="0.3">
      <c r="A6" s="42">
        <v>2005</v>
      </c>
      <c r="B6" s="2">
        <v>1025.781229934662</v>
      </c>
      <c r="C6" s="2">
        <v>225.61372952579998</v>
      </c>
      <c r="D6" s="2">
        <v>406.15139129496998</v>
      </c>
      <c r="E6" s="73">
        <f t="shared" si="0"/>
        <v>1657.5463507554318</v>
      </c>
      <c r="F6" s="73"/>
    </row>
    <row r="7" spans="1:6" ht="13" x14ac:dyDescent="0.3">
      <c r="A7" s="42">
        <v>2006</v>
      </c>
      <c r="B7" s="2">
        <v>1145.1169909702701</v>
      </c>
      <c r="C7" s="2">
        <v>274.50302557129999</v>
      </c>
      <c r="D7" s="2">
        <v>435.55703278084997</v>
      </c>
      <c r="E7" s="73">
        <f t="shared" si="0"/>
        <v>1855.1770493224201</v>
      </c>
      <c r="F7" s="73"/>
    </row>
    <row r="8" spans="1:6" ht="13" x14ac:dyDescent="0.3">
      <c r="A8" s="42">
        <v>2007</v>
      </c>
      <c r="B8" s="2">
        <v>1263.1876811360003</v>
      </c>
      <c r="C8" s="2">
        <v>332.22124054799997</v>
      </c>
      <c r="D8" s="2">
        <v>461.71133883700003</v>
      </c>
      <c r="E8" s="73">
        <f t="shared" si="0"/>
        <v>2057.1202605210001</v>
      </c>
      <c r="F8" s="73"/>
    </row>
    <row r="9" spans="1:6" ht="13" x14ac:dyDescent="0.3">
      <c r="A9" s="42">
        <v>2008</v>
      </c>
      <c r="B9" s="2">
        <v>1360.1209725890001</v>
      </c>
      <c r="C9" s="2">
        <v>386.76280007899999</v>
      </c>
      <c r="D9" s="2">
        <v>494.62135709400002</v>
      </c>
      <c r="E9" s="73">
        <f t="shared" si="0"/>
        <v>2241.5051297620003</v>
      </c>
      <c r="F9" s="73"/>
    </row>
    <row r="10" spans="1:6" ht="13" x14ac:dyDescent="0.3">
      <c r="A10" s="42">
        <v>2009</v>
      </c>
      <c r="B10" s="2">
        <v>1451.3839155860001</v>
      </c>
      <c r="C10" s="2">
        <v>451.84774947</v>
      </c>
      <c r="D10" s="2">
        <v>541.09286104499995</v>
      </c>
      <c r="E10" s="73">
        <f t="shared" si="0"/>
        <v>2444.3245261010002</v>
      </c>
      <c r="F10" s="73"/>
    </row>
    <row r="11" spans="1:6" ht="13" x14ac:dyDescent="0.3">
      <c r="A11" s="42">
        <v>2010</v>
      </c>
      <c r="B11" s="2">
        <v>1525.0586555580001</v>
      </c>
      <c r="C11" s="2">
        <v>518.347890936</v>
      </c>
      <c r="D11" s="2">
        <v>576.87388352000005</v>
      </c>
      <c r="E11" s="73">
        <f t="shared" si="0"/>
        <v>2620.2804300140001</v>
      </c>
      <c r="F11" s="73"/>
    </row>
    <row r="12" spans="1:6" ht="13" x14ac:dyDescent="0.3">
      <c r="A12" s="42">
        <v>2011</v>
      </c>
      <c r="B12" s="2">
        <v>1599.3789672190001</v>
      </c>
      <c r="C12" s="2">
        <v>556.71776316199998</v>
      </c>
      <c r="D12" s="2">
        <v>593.241128</v>
      </c>
      <c r="E12" s="73">
        <f t="shared" si="0"/>
        <v>2749.3378583810004</v>
      </c>
      <c r="F12" s="73"/>
    </row>
    <row r="13" spans="1:6" ht="13" x14ac:dyDescent="0.3">
      <c r="A13" s="42">
        <v>2012</v>
      </c>
      <c r="B13" s="2">
        <v>1659.9878532780001</v>
      </c>
      <c r="C13" s="2">
        <v>594.48446291000005</v>
      </c>
      <c r="D13" s="2">
        <v>619.83078799999998</v>
      </c>
      <c r="E13" s="73">
        <f t="shared" si="0"/>
        <v>2874.3031041880004</v>
      </c>
      <c r="F13" s="73"/>
    </row>
    <row r="14" spans="1:6" ht="13" x14ac:dyDescent="0.3">
      <c r="A14" s="42">
        <v>2013</v>
      </c>
      <c r="B14" s="2">
        <v>1740.3813582449998</v>
      </c>
      <c r="C14" s="2">
        <v>645.24760398400008</v>
      </c>
      <c r="D14" s="2">
        <v>629.82518999999991</v>
      </c>
      <c r="E14" s="73">
        <f t="shared" si="0"/>
        <v>3015.4541522289996</v>
      </c>
      <c r="F14" s="73"/>
    </row>
    <row r="15" spans="1:6" ht="13" x14ac:dyDescent="0.3">
      <c r="A15" s="42">
        <v>2014</v>
      </c>
      <c r="B15" s="2">
        <v>1827.19855082</v>
      </c>
      <c r="C15" s="2">
        <v>712.24820003599996</v>
      </c>
      <c r="D15" s="2">
        <v>646.20798944499995</v>
      </c>
      <c r="E15" s="73">
        <f t="shared" si="0"/>
        <v>3185.6547403009999</v>
      </c>
      <c r="F15" s="73"/>
    </row>
    <row r="16" spans="1:6" ht="13" x14ac:dyDescent="0.3">
      <c r="A16" s="42">
        <v>2015</v>
      </c>
      <c r="B16" s="2">
        <v>1949.6577593</v>
      </c>
      <c r="C16" s="2">
        <v>812.08785580000006</v>
      </c>
      <c r="D16" s="2">
        <v>686.86688079999999</v>
      </c>
      <c r="E16" s="73">
        <f t="shared" si="0"/>
        <v>3448.6124958999999</v>
      </c>
      <c r="F16" s="73"/>
    </row>
    <row r="17" spans="1:6" ht="13" x14ac:dyDescent="0.3">
      <c r="A17" s="42">
        <v>2016</v>
      </c>
      <c r="B17" s="2">
        <v>2062.5949667000004</v>
      </c>
      <c r="C17" s="2">
        <v>907.74055009999995</v>
      </c>
      <c r="D17" s="2">
        <v>726.47735120000004</v>
      </c>
      <c r="E17" s="73">
        <f t="shared" si="0"/>
        <v>3696.8128680000004</v>
      </c>
      <c r="F17" s="73"/>
    </row>
    <row r="18" spans="1:6" ht="13" x14ac:dyDescent="0.3">
      <c r="A18" s="42">
        <v>2017</v>
      </c>
      <c r="B18" s="2">
        <v>2176.1362256000002</v>
      </c>
      <c r="C18" s="2">
        <v>1006.5316506</v>
      </c>
      <c r="D18" s="2">
        <v>774.30966560000002</v>
      </c>
      <c r="E18" s="73">
        <f t="shared" si="0"/>
        <v>3956.9775417999999</v>
      </c>
      <c r="F18" s="73"/>
    </row>
    <row r="19" spans="1:6" ht="13" x14ac:dyDescent="0.3">
      <c r="A19" s="42">
        <v>2018</v>
      </c>
      <c r="B19" s="2">
        <v>2292.1413084999999</v>
      </c>
      <c r="C19" s="2">
        <v>1089.9632650999999</v>
      </c>
      <c r="D19" s="2">
        <v>821.09100000000001</v>
      </c>
      <c r="E19" s="73">
        <f t="shared" si="0"/>
        <v>4203.1955736</v>
      </c>
      <c r="F19" s="73"/>
    </row>
    <row r="20" spans="1:6" ht="13" x14ac:dyDescent="0.3">
      <c r="A20" s="42">
        <v>2019</v>
      </c>
      <c r="B20" s="2">
        <v>2389.377</v>
      </c>
      <c r="C20" s="2">
        <v>1165.5360000000001</v>
      </c>
      <c r="D20" s="2">
        <v>867.86900000000003</v>
      </c>
      <c r="E20" s="73">
        <f t="shared" si="0"/>
        <v>4422.7820000000002</v>
      </c>
      <c r="F20" s="73"/>
    </row>
    <row r="21" spans="1:6" ht="13" x14ac:dyDescent="0.3">
      <c r="A21" s="42">
        <v>2020</v>
      </c>
      <c r="B21" s="2">
        <v>2526.8942575999999</v>
      </c>
      <c r="C21" s="2">
        <v>1249.2034616999999</v>
      </c>
      <c r="D21" s="2">
        <v>930.90087240000003</v>
      </c>
      <c r="E21" s="73">
        <v>4706.9985916999995</v>
      </c>
      <c r="F21" s="73"/>
    </row>
    <row r="22" spans="1:6" ht="13" x14ac:dyDescent="0.3">
      <c r="A22" s="42">
        <v>2021</v>
      </c>
      <c r="B22" s="2">
        <v>2653.4944461999999</v>
      </c>
      <c r="C22" s="2">
        <v>1347.6453862000001</v>
      </c>
      <c r="D22" s="2">
        <v>976.76161109999998</v>
      </c>
      <c r="E22" s="73">
        <f t="shared" si="0"/>
        <v>4977.9014434999999</v>
      </c>
      <c r="F22" s="73"/>
    </row>
    <row r="23" spans="1:6" ht="13" x14ac:dyDescent="0.3">
      <c r="A23" s="42">
        <v>2022</v>
      </c>
      <c r="B23" s="2">
        <v>2766.8123608999999</v>
      </c>
      <c r="C23" s="2">
        <v>1407.2888032000001</v>
      </c>
      <c r="D23" s="2">
        <v>1053.6745893</v>
      </c>
      <c r="E23" s="73">
        <f t="shared" si="0"/>
        <v>5227.7757534000002</v>
      </c>
      <c r="F23" s="73"/>
    </row>
    <row r="24" spans="1:6" ht="13" x14ac:dyDescent="0.3">
      <c r="A24" s="42">
        <v>2023</v>
      </c>
      <c r="B24" s="2">
        <v>2778.9349608000002</v>
      </c>
      <c r="C24" s="2">
        <v>1412.2382064000001</v>
      </c>
      <c r="D24" s="2">
        <v>1094.0381551</v>
      </c>
      <c r="E24" s="73">
        <f t="shared" si="0"/>
        <v>5285.2113223000006</v>
      </c>
      <c r="F24" s="73"/>
    </row>
    <row r="25" spans="1:6" x14ac:dyDescent="0.25">
      <c r="A25" s="8" t="s">
        <v>344</v>
      </c>
      <c r="B25" s="8"/>
      <c r="C25" s="2"/>
      <c r="D25" s="2"/>
      <c r="E25" s="2"/>
      <c r="F25" s="2"/>
    </row>
    <row r="26" spans="1:6" x14ac:dyDescent="0.25">
      <c r="A26" s="12" t="s">
        <v>345</v>
      </c>
      <c r="B26" s="8"/>
      <c r="C26" s="2"/>
      <c r="D26" s="2"/>
      <c r="E26" s="2"/>
      <c r="F26" s="2"/>
    </row>
    <row r="27" spans="1:6" x14ac:dyDescent="0.25">
      <c r="A27" s="37" t="s">
        <v>215</v>
      </c>
      <c r="C27" s="2"/>
      <c r="D27" s="2"/>
      <c r="E27" s="2"/>
      <c r="F27" s="2"/>
    </row>
    <row r="28" spans="1:6" x14ac:dyDescent="0.25">
      <c r="C28" s="2"/>
      <c r="D28" s="2"/>
      <c r="E28" s="2"/>
      <c r="F28" s="2"/>
    </row>
    <row r="29" spans="1:6" x14ac:dyDescent="0.25">
      <c r="C29" s="2"/>
      <c r="D29" s="2"/>
      <c r="E29" s="2"/>
      <c r="F29" s="2"/>
    </row>
    <row r="30" spans="1:6" x14ac:dyDescent="0.25">
      <c r="C30" s="2"/>
      <c r="D30" s="2"/>
      <c r="E30" s="2"/>
      <c r="F30" s="2"/>
    </row>
    <row r="31" spans="1:6" x14ac:dyDescent="0.25">
      <c r="C31" s="2"/>
      <c r="D31" s="2"/>
      <c r="E31" s="2"/>
      <c r="F31" s="2"/>
    </row>
    <row r="32" spans="1:6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  <row r="45" spans="3:6" x14ac:dyDescent="0.25">
      <c r="C45" s="2"/>
      <c r="D45" s="2"/>
      <c r="E45" s="2"/>
      <c r="F45" s="2"/>
    </row>
    <row r="46" spans="3:6" x14ac:dyDescent="0.25">
      <c r="C46" s="2"/>
      <c r="D46" s="2"/>
      <c r="E46" s="2"/>
      <c r="F46" s="2"/>
    </row>
    <row r="47" spans="3:6" x14ac:dyDescent="0.25">
      <c r="C47" s="2"/>
      <c r="D47" s="2"/>
      <c r="E47" s="2"/>
      <c r="F47" s="2"/>
    </row>
    <row r="48" spans="3:6" x14ac:dyDescent="0.25">
      <c r="C48" s="2"/>
      <c r="D48" s="2"/>
      <c r="E48" s="2"/>
      <c r="F48" s="2"/>
    </row>
    <row r="49" spans="3:6" x14ac:dyDescent="0.25">
      <c r="C49" s="2"/>
      <c r="D49" s="2"/>
      <c r="E49" s="2"/>
      <c r="F49" s="2"/>
    </row>
    <row r="50" spans="3:6" x14ac:dyDescent="0.25">
      <c r="C50" s="2"/>
      <c r="D50" s="2"/>
      <c r="E50" s="2"/>
      <c r="F50" s="2"/>
    </row>
    <row r="51" spans="3:6" x14ac:dyDescent="0.25">
      <c r="C51" s="2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  <row r="55" spans="3:6" x14ac:dyDescent="0.25">
      <c r="C55" s="2"/>
      <c r="D55" s="2"/>
      <c r="E55" s="2"/>
      <c r="F55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E5:E20 E22:E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5" x14ac:dyDescent="0.25"/>
  <cols>
    <col min="1" max="1" width="35.7265625" customWidth="1"/>
    <col min="2" max="2" width="12.7265625" customWidth="1"/>
    <col min="3" max="3" width="3.7265625" customWidth="1"/>
    <col min="4" max="4" width="30.26953125" customWidth="1"/>
  </cols>
  <sheetData>
    <row r="1" spans="1:7" ht="18" customHeight="1" x14ac:dyDescent="0.35">
      <c r="A1" s="5" t="s">
        <v>392</v>
      </c>
      <c r="B1" s="5"/>
      <c r="C1" s="5"/>
    </row>
    <row r="2" spans="1:7" ht="15" customHeight="1" x14ac:dyDescent="0.25">
      <c r="A2" s="21"/>
      <c r="B2" s="21"/>
      <c r="C2" s="21"/>
      <c r="D2" s="21"/>
    </row>
    <row r="3" spans="1:7" ht="15" customHeight="1" x14ac:dyDescent="0.3">
      <c r="B3" s="41" t="s">
        <v>238</v>
      </c>
      <c r="C3" s="42"/>
      <c r="D3" s="4" t="s">
        <v>239</v>
      </c>
      <c r="E3" s="9"/>
    </row>
    <row r="4" spans="1:7" ht="15" customHeight="1" x14ac:dyDescent="0.3">
      <c r="A4" s="21"/>
      <c r="B4" s="116" t="s">
        <v>240</v>
      </c>
      <c r="C4" s="42"/>
      <c r="D4" s="4"/>
      <c r="E4" s="7"/>
    </row>
    <row r="5" spans="1:7" ht="15" customHeight="1" x14ac:dyDescent="0.3">
      <c r="A5" s="37" t="s">
        <v>241</v>
      </c>
      <c r="B5" s="2">
        <v>508802.2</v>
      </c>
      <c r="C5" s="123"/>
      <c r="D5" s="123" t="s">
        <v>242</v>
      </c>
      <c r="E5" s="7"/>
    </row>
    <row r="6" spans="1:7" ht="15" customHeight="1" x14ac:dyDescent="0.25">
      <c r="A6" s="37" t="s">
        <v>243</v>
      </c>
      <c r="B6" s="34">
        <v>283303</v>
      </c>
      <c r="C6" s="2"/>
      <c r="D6" s="37" t="s">
        <v>244</v>
      </c>
      <c r="E6" s="2"/>
      <c r="G6" s="2"/>
    </row>
    <row r="7" spans="1:7" ht="15" customHeight="1" x14ac:dyDescent="0.25">
      <c r="A7" s="117" t="s">
        <v>245</v>
      </c>
      <c r="B7" s="168">
        <v>8117.2340000000004</v>
      </c>
      <c r="C7" s="118"/>
      <c r="D7" s="124" t="s">
        <v>244</v>
      </c>
      <c r="E7" s="2"/>
      <c r="F7" s="2"/>
      <c r="G7" s="2"/>
    </row>
    <row r="8" spans="1:7" ht="15" customHeight="1" x14ac:dyDescent="0.3">
      <c r="A8" s="2"/>
      <c r="B8" s="2"/>
      <c r="C8" s="2"/>
      <c r="D8" s="2"/>
      <c r="E8" s="73"/>
      <c r="F8" s="73"/>
      <c r="G8" s="73"/>
    </row>
    <row r="9" spans="1:7" ht="19.5" customHeight="1" x14ac:dyDescent="0.25">
      <c r="A9" s="37" t="s">
        <v>246</v>
      </c>
      <c r="B9" s="1"/>
      <c r="C9" s="1"/>
      <c r="D9" s="1"/>
      <c r="E9" s="1"/>
      <c r="F9" s="1"/>
      <c r="G9" s="1"/>
    </row>
    <row r="10" spans="1:7" ht="15" customHeight="1" x14ac:dyDescent="0.25">
      <c r="B10" s="1"/>
      <c r="C10" s="1"/>
      <c r="D10" s="1"/>
      <c r="E10" s="1"/>
      <c r="F10" s="1"/>
      <c r="G10" s="1"/>
    </row>
    <row r="11" spans="1:7" ht="15" customHeight="1" x14ac:dyDescent="0.25">
      <c r="B11" s="1"/>
      <c r="C11" s="1"/>
      <c r="D11" s="1"/>
      <c r="E11" s="1"/>
      <c r="F11" s="1"/>
      <c r="G11" s="1"/>
    </row>
    <row r="12" spans="1:7" ht="15" customHeight="1" x14ac:dyDescent="0.25">
      <c r="B12" s="1"/>
      <c r="C12" s="1"/>
      <c r="D12" s="1"/>
      <c r="E12" s="1"/>
      <c r="F12" s="1"/>
      <c r="G12" s="1"/>
    </row>
    <row r="13" spans="1:7" ht="15" customHeight="1" x14ac:dyDescent="0.25">
      <c r="B13" s="1"/>
      <c r="C13" s="1"/>
      <c r="D13" s="1"/>
      <c r="E13" s="1"/>
      <c r="F13" s="1"/>
      <c r="G13" s="1"/>
    </row>
    <row r="14" spans="1:7" ht="15" customHeight="1" x14ac:dyDescent="0.25">
      <c r="B14" s="1"/>
      <c r="C14" s="1"/>
      <c r="D14" s="1"/>
      <c r="E14" s="1"/>
      <c r="F14" s="1"/>
      <c r="G14" s="1"/>
    </row>
    <row r="15" spans="1:7" ht="15" customHeight="1" x14ac:dyDescent="0.25">
      <c r="B15" s="1"/>
      <c r="C15" s="1"/>
      <c r="D15" s="1"/>
      <c r="E15" s="1"/>
      <c r="F15" s="1"/>
      <c r="G15" s="1"/>
    </row>
    <row r="16" spans="1:7" ht="15" customHeight="1" x14ac:dyDescent="0.25">
      <c r="B16" s="1"/>
      <c r="C16" s="1"/>
      <c r="D16" s="1"/>
      <c r="E16" s="1"/>
      <c r="F16" s="1"/>
      <c r="G16" s="1"/>
    </row>
    <row r="17" spans="2:7" ht="15" customHeight="1" x14ac:dyDescent="0.25">
      <c r="B17" s="1"/>
      <c r="C17" s="1"/>
      <c r="D17" s="1"/>
      <c r="E17" s="1"/>
      <c r="F17" s="1"/>
      <c r="G17" s="1"/>
    </row>
    <row r="18" spans="2:7" ht="15" customHeight="1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4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35.7265625" customWidth="1"/>
    <col min="2" max="2" width="15.7265625" customWidth="1"/>
    <col min="3" max="3" width="12" customWidth="1"/>
    <col min="4" max="4" width="30.7265625" customWidth="1"/>
  </cols>
  <sheetData>
    <row r="1" spans="1:7" ht="18" customHeight="1" x14ac:dyDescent="0.35">
      <c r="A1" s="5" t="s">
        <v>393</v>
      </c>
    </row>
    <row r="2" spans="1:7" ht="15" customHeight="1" x14ac:dyDescent="0.25"/>
    <row r="3" spans="1:7" ht="18.75" customHeight="1" x14ac:dyDescent="0.3">
      <c r="A3" s="119"/>
      <c r="B3" s="104" t="s">
        <v>247</v>
      </c>
      <c r="C3" s="104" t="s">
        <v>248</v>
      </c>
    </row>
    <row r="4" spans="1:7" ht="15" customHeight="1" x14ac:dyDescent="0.25">
      <c r="A4" s="37" t="s">
        <v>249</v>
      </c>
      <c r="B4" s="2">
        <v>1231743</v>
      </c>
      <c r="C4" s="149">
        <f t="shared" ref="C4:C17" si="0">(B4/$B$18)*100</f>
        <v>19.587408202634577</v>
      </c>
    </row>
    <row r="5" spans="1:7" ht="15" customHeight="1" x14ac:dyDescent="0.25">
      <c r="A5" t="s">
        <v>250</v>
      </c>
      <c r="B5" s="1">
        <v>782428</v>
      </c>
      <c r="C5" s="149">
        <f t="shared" si="0"/>
        <v>12.442316802426292</v>
      </c>
    </row>
    <row r="6" spans="1:7" ht="15" customHeight="1" x14ac:dyDescent="0.25">
      <c r="A6" s="37" t="s">
        <v>251</v>
      </c>
      <c r="B6" s="2">
        <v>669484</v>
      </c>
      <c r="C6" s="149">
        <f t="shared" si="0"/>
        <v>10.646260131482467</v>
      </c>
      <c r="D6" s="1"/>
      <c r="E6" s="1"/>
      <c r="F6" s="1"/>
      <c r="G6" s="1"/>
    </row>
    <row r="7" spans="1:7" s="37" customFormat="1" ht="15" customHeight="1" x14ac:dyDescent="0.25">
      <c r="A7" s="37" t="s">
        <v>394</v>
      </c>
      <c r="B7" s="2">
        <v>667507</v>
      </c>
      <c r="C7" s="169">
        <f t="shared" si="0"/>
        <v>10.614821506690925</v>
      </c>
      <c r="D7" s="2"/>
      <c r="E7" s="2"/>
      <c r="F7" s="2"/>
      <c r="G7" s="2"/>
    </row>
    <row r="8" spans="1:7" ht="15" customHeight="1" x14ac:dyDescent="0.25">
      <c r="A8" s="37" t="s">
        <v>80</v>
      </c>
      <c r="B8" s="2">
        <v>489705</v>
      </c>
      <c r="C8" s="149">
        <f t="shared" si="0"/>
        <v>7.7873807554588632</v>
      </c>
      <c r="D8" s="1"/>
      <c r="E8" s="1"/>
      <c r="F8" s="1"/>
      <c r="G8" s="1"/>
    </row>
    <row r="9" spans="1:7" ht="15" customHeight="1" x14ac:dyDescent="0.25">
      <c r="A9" s="37" t="s">
        <v>253</v>
      </c>
      <c r="B9" s="2">
        <v>341853</v>
      </c>
      <c r="C9" s="149">
        <f t="shared" si="0"/>
        <v>5.4362105214279595</v>
      </c>
      <c r="D9" s="1"/>
      <c r="E9" s="1"/>
      <c r="F9" s="1"/>
      <c r="G9" s="1"/>
    </row>
    <row r="10" spans="1:7" ht="15" customHeight="1" x14ac:dyDescent="0.3">
      <c r="A10" s="37" t="s">
        <v>256</v>
      </c>
      <c r="B10" s="2">
        <v>335398</v>
      </c>
      <c r="C10" s="149">
        <f t="shared" si="0"/>
        <v>5.3335619007757566</v>
      </c>
      <c r="D10" s="73"/>
      <c r="E10" s="73"/>
      <c r="F10" s="73"/>
      <c r="G10" s="73"/>
    </row>
    <row r="11" spans="1:7" ht="15" customHeight="1" x14ac:dyDescent="0.25">
      <c r="A11" s="37" t="s">
        <v>255</v>
      </c>
      <c r="B11" s="2">
        <v>268353</v>
      </c>
      <c r="C11" s="149">
        <f t="shared" si="0"/>
        <v>4.2673997363099261</v>
      </c>
      <c r="D11" s="1"/>
      <c r="F11" s="1"/>
      <c r="G11" s="1"/>
    </row>
    <row r="12" spans="1:7" ht="15" customHeight="1" x14ac:dyDescent="0.25">
      <c r="A12" s="37" t="s">
        <v>254</v>
      </c>
      <c r="B12" s="2">
        <v>264016</v>
      </c>
      <c r="C12" s="149">
        <f t="shared" si="0"/>
        <v>4.1984319488941857</v>
      </c>
      <c r="D12" s="1"/>
      <c r="E12" s="1"/>
      <c r="F12" s="1"/>
      <c r="G12" s="1"/>
    </row>
    <row r="13" spans="1:7" ht="15" customHeight="1" x14ac:dyDescent="0.25">
      <c r="A13" s="37" t="s">
        <v>252</v>
      </c>
      <c r="B13" s="2">
        <v>256237</v>
      </c>
      <c r="C13" s="149">
        <f t="shared" si="0"/>
        <v>4.0747288319223056</v>
      </c>
      <c r="D13" s="1"/>
      <c r="E13" s="1"/>
      <c r="F13" s="1"/>
      <c r="G13" s="1"/>
    </row>
    <row r="14" spans="1:7" ht="15" customHeight="1" x14ac:dyDescent="0.25">
      <c r="A14" s="37" t="s">
        <v>257</v>
      </c>
      <c r="B14" s="2">
        <v>213713</v>
      </c>
      <c r="C14" s="149">
        <f t="shared" si="0"/>
        <v>3.3985042084344248</v>
      </c>
      <c r="D14" s="1"/>
      <c r="E14" s="1"/>
      <c r="F14" s="1"/>
      <c r="G14" s="1"/>
    </row>
    <row r="15" spans="1:7" ht="15" customHeight="1" x14ac:dyDescent="0.25">
      <c r="A15" s="37" t="s">
        <v>348</v>
      </c>
      <c r="B15" s="2">
        <v>199576</v>
      </c>
      <c r="C15" s="149">
        <f t="shared" si="0"/>
        <v>3.1736949830029468</v>
      </c>
      <c r="D15" s="1"/>
      <c r="E15" s="1"/>
      <c r="F15" s="1"/>
      <c r="G15" s="1"/>
    </row>
    <row r="16" spans="1:7" ht="15" customHeight="1" x14ac:dyDescent="0.25">
      <c r="A16" s="37" t="s">
        <v>362</v>
      </c>
      <c r="B16" s="2">
        <v>194796</v>
      </c>
      <c r="C16" s="149">
        <f t="shared" si="0"/>
        <v>3.097682526501393</v>
      </c>
      <c r="D16" s="1"/>
      <c r="E16" s="1"/>
      <c r="F16" s="1"/>
      <c r="G16" s="1"/>
    </row>
    <row r="17" spans="1:7" ht="15" customHeight="1" x14ac:dyDescent="0.25">
      <c r="A17" s="117" t="s">
        <v>15</v>
      </c>
      <c r="B17" s="118">
        <v>373634</v>
      </c>
      <c r="C17" s="213">
        <f t="shared" si="0"/>
        <v>5.9415979440379756</v>
      </c>
      <c r="D17" s="1"/>
      <c r="E17" s="1"/>
      <c r="F17" s="1"/>
      <c r="G17" s="1"/>
    </row>
    <row r="18" spans="1:7" ht="15" customHeight="1" x14ac:dyDescent="0.3">
      <c r="A18" s="120" t="s">
        <v>114</v>
      </c>
      <c r="B18" s="120">
        <f>SUM(B4:B17)</f>
        <v>6288443</v>
      </c>
      <c r="C18" s="189">
        <f>SUM(C4:C17)</f>
        <v>99.999999999999986</v>
      </c>
      <c r="D18" s="1"/>
      <c r="E18" s="1"/>
      <c r="F18" s="1"/>
      <c r="G18" s="1"/>
    </row>
    <row r="19" spans="1:7" ht="15" customHeight="1" x14ac:dyDescent="0.3">
      <c r="A19" s="7"/>
      <c r="B19" s="14"/>
      <c r="C19" s="1"/>
      <c r="D19" s="1"/>
      <c r="E19" s="14"/>
      <c r="F19" s="1"/>
      <c r="G19" s="1"/>
    </row>
    <row r="20" spans="1:7" ht="15" customHeight="1" x14ac:dyDescent="0.3">
      <c r="A20" s="8" t="s">
        <v>346</v>
      </c>
      <c r="B20" s="1"/>
      <c r="C20" s="1"/>
      <c r="D20" s="1"/>
      <c r="E20" s="14"/>
      <c r="F20" s="1"/>
      <c r="G20" s="1"/>
    </row>
    <row r="21" spans="1:7" x14ac:dyDescent="0.25">
      <c r="A21" s="37" t="s">
        <v>258</v>
      </c>
      <c r="B21" s="1"/>
      <c r="C21" s="1"/>
      <c r="D21" s="1"/>
      <c r="E21" s="1"/>
      <c r="F21" s="1"/>
      <c r="G21" s="1"/>
    </row>
    <row r="22" spans="1:7" ht="15" customHeight="1" x14ac:dyDescent="0.25">
      <c r="B22" s="1"/>
      <c r="C22" s="1"/>
      <c r="D22" s="1"/>
      <c r="E22" s="1"/>
      <c r="F22" s="1"/>
      <c r="G22" s="1"/>
    </row>
    <row r="23" spans="1:7" ht="15" customHeight="1" x14ac:dyDescent="0.25">
      <c r="B23" s="1"/>
      <c r="C23" s="1"/>
      <c r="D23" s="1"/>
      <c r="E23" s="1"/>
      <c r="F23" s="1"/>
      <c r="G23" s="1"/>
    </row>
    <row r="24" spans="1:7" ht="15" customHeight="1" x14ac:dyDescent="0.25">
      <c r="B24" s="1"/>
      <c r="C24" s="1"/>
      <c r="D24" s="1"/>
      <c r="E24" s="1"/>
      <c r="F24" s="1"/>
      <c r="G24" s="1"/>
    </row>
    <row r="25" spans="1:7" ht="15" customHeight="1" x14ac:dyDescent="0.25">
      <c r="B25" s="1"/>
      <c r="C25" s="1"/>
      <c r="D25" s="1"/>
      <c r="E25" s="1"/>
      <c r="F25" s="1"/>
      <c r="G25" s="1"/>
    </row>
    <row r="26" spans="1:7" ht="15" customHeight="1" x14ac:dyDescent="0.25">
      <c r="B26" s="1"/>
      <c r="C26" s="1"/>
      <c r="D26" s="1"/>
      <c r="E26" s="1"/>
      <c r="F26" s="1"/>
      <c r="G26" s="1"/>
    </row>
    <row r="27" spans="1:7" ht="15" customHeight="1" x14ac:dyDescent="0.25">
      <c r="B27" s="1"/>
      <c r="C27" s="1"/>
      <c r="D27" s="1"/>
      <c r="E27" s="1"/>
      <c r="F27" s="1"/>
      <c r="G27" s="1"/>
    </row>
    <row r="28" spans="1:7" ht="15" customHeight="1" x14ac:dyDescent="0.25">
      <c r="B28" s="1"/>
      <c r="C28" s="1"/>
      <c r="D28" s="1"/>
      <c r="E28" s="1"/>
      <c r="F28" s="1"/>
      <c r="G28" s="1"/>
    </row>
    <row r="29" spans="1:7" ht="15" customHeight="1" x14ac:dyDescent="0.25">
      <c r="B29" s="1"/>
      <c r="C29" s="1"/>
      <c r="D29" s="1"/>
      <c r="E29" s="1"/>
      <c r="F29" s="1"/>
      <c r="G29" s="1"/>
    </row>
    <row r="30" spans="1:7" ht="15" customHeight="1" x14ac:dyDescent="0.25">
      <c r="B30" s="1"/>
      <c r="C30" s="1"/>
      <c r="D30" s="1"/>
      <c r="E30" s="1"/>
      <c r="F30" s="1"/>
      <c r="G30" s="1"/>
    </row>
    <row r="31" spans="1:7" ht="15" customHeight="1" x14ac:dyDescent="0.25">
      <c r="B31" s="1"/>
      <c r="C31" s="1"/>
      <c r="D31" s="1"/>
      <c r="E31" s="1"/>
      <c r="F31" s="1"/>
      <c r="G31" s="1"/>
    </row>
    <row r="32" spans="1:7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ht="15" customHeight="1" x14ac:dyDescent="0.25">
      <c r="B35" s="1"/>
      <c r="C35" s="1"/>
      <c r="D35" s="1"/>
      <c r="E35" s="1"/>
      <c r="F35" s="1"/>
      <c r="G35" s="1"/>
    </row>
    <row r="36" spans="2:7" ht="15" customHeight="1" x14ac:dyDescent="0.25">
      <c r="B36" s="1"/>
      <c r="C36" s="1"/>
      <c r="D36" s="1"/>
      <c r="E36" s="1"/>
      <c r="F36" s="1"/>
      <c r="G36" s="1"/>
    </row>
    <row r="37" spans="2:7" ht="15" customHeight="1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showGridLines="0" workbookViewId="0">
      <selection activeCell="A2" sqref="A2"/>
    </sheetView>
  </sheetViews>
  <sheetFormatPr defaultColWidth="9.1796875" defaultRowHeight="13" x14ac:dyDescent="0.3"/>
  <cols>
    <col min="1" max="1" width="9.1796875" style="55" customWidth="1"/>
    <col min="2" max="2" width="9" style="55" customWidth="1"/>
    <col min="3" max="3" width="8.453125" style="55" customWidth="1"/>
    <col min="4" max="4" width="8.453125" style="55" bestFit="1" customWidth="1"/>
    <col min="5" max="5" width="10.26953125" style="55" bestFit="1" customWidth="1"/>
    <col min="6" max="6" width="7.81640625" style="55" bestFit="1" customWidth="1"/>
    <col min="7" max="7" width="9" style="55" customWidth="1"/>
    <col min="8" max="8" width="6.81640625" style="79" customWidth="1"/>
    <col min="9" max="16384" width="9.1796875" style="55"/>
  </cols>
  <sheetData>
    <row r="1" spans="1:8" ht="18" customHeight="1" x14ac:dyDescent="0.35">
      <c r="A1" s="54" t="s">
        <v>259</v>
      </c>
    </row>
    <row r="2" spans="1:8" ht="10.5" customHeight="1" x14ac:dyDescent="0.3">
      <c r="A2" s="158"/>
      <c r="B2" s="159"/>
      <c r="C2" s="57"/>
      <c r="D2" s="57"/>
      <c r="E2" s="159"/>
      <c r="F2" s="57"/>
      <c r="G2" s="57"/>
    </row>
    <row r="3" spans="1:8" ht="15" customHeight="1" x14ac:dyDescent="0.3">
      <c r="A3" s="79" t="s">
        <v>260</v>
      </c>
      <c r="B3" s="57"/>
      <c r="C3" s="57"/>
      <c r="D3" s="57"/>
      <c r="E3" s="57"/>
      <c r="F3" s="57"/>
      <c r="G3" s="57"/>
    </row>
    <row r="4" spans="1:8" s="56" customFormat="1" ht="37.5" x14ac:dyDescent="0.3">
      <c r="A4" s="160" t="s">
        <v>261</v>
      </c>
      <c r="B4" s="161" t="s">
        <v>46</v>
      </c>
      <c r="C4" s="161" t="s">
        <v>262</v>
      </c>
      <c r="D4" s="161" t="s">
        <v>263</v>
      </c>
      <c r="E4" s="161" t="s">
        <v>264</v>
      </c>
      <c r="F4" s="161" t="s">
        <v>52</v>
      </c>
      <c r="G4" s="161" t="s">
        <v>265</v>
      </c>
      <c r="H4" s="162" t="s">
        <v>114</v>
      </c>
    </row>
    <row r="5" spans="1:8" x14ac:dyDescent="0.3">
      <c r="A5" s="79">
        <v>1995</v>
      </c>
      <c r="B5" s="57">
        <v>42</v>
      </c>
      <c r="C5" s="57">
        <v>59</v>
      </c>
      <c r="D5" s="57">
        <v>189</v>
      </c>
      <c r="E5" s="57">
        <v>431</v>
      </c>
      <c r="F5" s="57">
        <v>50</v>
      </c>
      <c r="G5" s="57">
        <v>46</v>
      </c>
      <c r="H5" s="163">
        <f>SUM(B5:G5)</f>
        <v>817</v>
      </c>
    </row>
    <row r="6" spans="1:8" x14ac:dyDescent="0.3">
      <c r="A6" s="79">
        <v>1996</v>
      </c>
      <c r="B6" s="57">
        <v>44</v>
      </c>
      <c r="C6" s="57">
        <v>88</v>
      </c>
      <c r="D6" s="57">
        <v>196</v>
      </c>
      <c r="E6" s="57">
        <v>441</v>
      </c>
      <c r="F6" s="57">
        <v>54</v>
      </c>
      <c r="G6" s="57">
        <v>40</v>
      </c>
      <c r="H6" s="163">
        <f t="shared" ref="H6:H25" si="0">SUM(B6:G6)</f>
        <v>863</v>
      </c>
    </row>
    <row r="7" spans="1:8" x14ac:dyDescent="0.3">
      <c r="A7" s="79">
        <v>1997</v>
      </c>
      <c r="B7" s="57">
        <v>48</v>
      </c>
      <c r="C7" s="57">
        <v>121</v>
      </c>
      <c r="D7" s="57">
        <v>208</v>
      </c>
      <c r="E7" s="57">
        <v>452</v>
      </c>
      <c r="F7" s="57">
        <v>65</v>
      </c>
      <c r="G7" s="57">
        <v>18</v>
      </c>
      <c r="H7" s="163">
        <f t="shared" si="0"/>
        <v>912</v>
      </c>
    </row>
    <row r="8" spans="1:8" x14ac:dyDescent="0.3">
      <c r="A8" s="79">
        <v>1998</v>
      </c>
      <c r="B8" s="57">
        <v>53</v>
      </c>
      <c r="C8" s="57">
        <v>160</v>
      </c>
      <c r="D8" s="57">
        <v>175</v>
      </c>
      <c r="E8" s="57">
        <v>549</v>
      </c>
      <c r="F8" s="57">
        <v>74</v>
      </c>
      <c r="G8" s="57">
        <v>4</v>
      </c>
      <c r="H8" s="163">
        <f t="shared" si="0"/>
        <v>1015</v>
      </c>
    </row>
    <row r="9" spans="1:8" x14ac:dyDescent="0.3">
      <c r="A9" s="79">
        <v>1999</v>
      </c>
      <c r="B9" s="57">
        <v>57</v>
      </c>
      <c r="C9" s="57">
        <v>198</v>
      </c>
      <c r="D9" s="57">
        <v>171</v>
      </c>
      <c r="E9" s="57">
        <v>626</v>
      </c>
      <c r="F9" s="57">
        <v>85</v>
      </c>
      <c r="G9" s="57">
        <v>4</v>
      </c>
      <c r="H9" s="163">
        <f t="shared" si="0"/>
        <v>1141</v>
      </c>
    </row>
    <row r="10" spans="1:8" x14ac:dyDescent="0.3">
      <c r="A10" s="79">
        <v>2000</v>
      </c>
      <c r="B10" s="57">
        <v>67</v>
      </c>
      <c r="C10" s="57">
        <v>256</v>
      </c>
      <c r="D10" s="57">
        <v>154</v>
      </c>
      <c r="E10" s="57">
        <v>639</v>
      </c>
      <c r="F10" s="57">
        <v>91</v>
      </c>
      <c r="G10" s="57">
        <v>2</v>
      </c>
      <c r="H10" s="163">
        <f t="shared" si="0"/>
        <v>1209</v>
      </c>
    </row>
    <row r="11" spans="1:8" x14ac:dyDescent="0.3">
      <c r="A11" s="79">
        <v>2001</v>
      </c>
      <c r="B11" s="57">
        <v>76</v>
      </c>
      <c r="C11" s="57">
        <v>327</v>
      </c>
      <c r="D11" s="57">
        <v>128</v>
      </c>
      <c r="E11" s="57">
        <v>636</v>
      </c>
      <c r="F11" s="57">
        <v>98</v>
      </c>
      <c r="G11" s="57">
        <v>2</v>
      </c>
      <c r="H11" s="163">
        <f t="shared" si="0"/>
        <v>1267</v>
      </c>
    </row>
    <row r="12" spans="1:8" x14ac:dyDescent="0.3">
      <c r="A12" s="79">
        <v>2002</v>
      </c>
      <c r="B12" s="57">
        <v>80</v>
      </c>
      <c r="C12" s="57">
        <v>541</v>
      </c>
      <c r="D12" s="57">
        <v>132</v>
      </c>
      <c r="E12" s="57">
        <v>304</v>
      </c>
      <c r="F12" s="57">
        <v>119</v>
      </c>
      <c r="G12" s="57">
        <v>2</v>
      </c>
      <c r="H12" s="163">
        <f t="shared" si="0"/>
        <v>1178</v>
      </c>
    </row>
    <row r="13" spans="1:8" x14ac:dyDescent="0.3">
      <c r="A13" s="79">
        <v>2003</v>
      </c>
      <c r="B13" s="57">
        <v>89</v>
      </c>
      <c r="C13" s="57">
        <v>670</v>
      </c>
      <c r="D13" s="57">
        <v>83</v>
      </c>
      <c r="E13" s="57">
        <v>335</v>
      </c>
      <c r="F13" s="57">
        <v>130</v>
      </c>
      <c r="G13" s="57">
        <v>1</v>
      </c>
      <c r="H13" s="163">
        <f t="shared" si="0"/>
        <v>1308</v>
      </c>
    </row>
    <row r="14" spans="1:8" x14ac:dyDescent="0.3">
      <c r="A14" s="79">
        <v>2004</v>
      </c>
      <c r="B14" s="57">
        <v>172</v>
      </c>
      <c r="C14" s="57">
        <v>674</v>
      </c>
      <c r="D14" s="57">
        <v>88</v>
      </c>
      <c r="E14" s="57">
        <v>365</v>
      </c>
      <c r="F14" s="57">
        <v>143</v>
      </c>
      <c r="G14" s="57">
        <v>1</v>
      </c>
      <c r="H14" s="163">
        <f t="shared" si="0"/>
        <v>1443</v>
      </c>
    </row>
    <row r="15" spans="1:8" x14ac:dyDescent="0.3">
      <c r="A15" s="79">
        <v>2005</v>
      </c>
      <c r="B15" s="57">
        <v>193</v>
      </c>
      <c r="C15" s="57">
        <v>777</v>
      </c>
      <c r="D15" s="57">
        <v>87</v>
      </c>
      <c r="E15" s="57">
        <v>430</v>
      </c>
      <c r="F15" s="57">
        <v>160</v>
      </c>
      <c r="G15" s="57">
        <v>1</v>
      </c>
      <c r="H15" s="163">
        <f t="shared" si="0"/>
        <v>1648</v>
      </c>
    </row>
    <row r="16" spans="1:8" x14ac:dyDescent="0.3">
      <c r="A16" s="79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163">
        <f t="shared" si="0"/>
        <v>1984.2509999999997</v>
      </c>
    </row>
    <row r="17" spans="1:8" x14ac:dyDescent="0.3">
      <c r="A17" s="79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163">
        <f t="shared" si="0"/>
        <v>2264.616</v>
      </c>
    </row>
    <row r="18" spans="1:8" x14ac:dyDescent="0.3">
      <c r="A18" s="79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163">
        <f t="shared" si="0"/>
        <v>2578.828</v>
      </c>
    </row>
    <row r="19" spans="1:8" x14ac:dyDescent="0.3">
      <c r="A19" s="79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163">
        <f t="shared" si="0"/>
        <v>2740.7350000000001</v>
      </c>
    </row>
    <row r="20" spans="1:8" x14ac:dyDescent="0.3">
      <c r="A20" s="79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163">
        <f t="shared" si="0"/>
        <v>2980.6380000000004</v>
      </c>
    </row>
    <row r="21" spans="1:8" x14ac:dyDescent="0.3">
      <c r="A21" s="79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163">
        <f t="shared" si="0"/>
        <v>3102.7810000000004</v>
      </c>
    </row>
    <row r="22" spans="1:8" x14ac:dyDescent="0.3">
      <c r="A22" s="79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163">
        <f t="shared" si="0"/>
        <v>3346.2669999999998</v>
      </c>
    </row>
    <row r="23" spans="1:8" x14ac:dyDescent="0.3">
      <c r="A23" s="79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163">
        <f t="shared" si="0"/>
        <v>3604.1460000000002</v>
      </c>
    </row>
    <row r="24" spans="1:8" x14ac:dyDescent="0.3">
      <c r="A24" s="79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163">
        <f t="shared" si="0"/>
        <v>3900.0051999999996</v>
      </c>
    </row>
    <row r="25" spans="1:8" x14ac:dyDescent="0.3">
      <c r="A25" s="4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163">
        <f t="shared" si="0"/>
        <v>4199.0021999999999</v>
      </c>
    </row>
    <row r="26" spans="1:8" x14ac:dyDescent="0.3">
      <c r="A26" s="4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163">
        <f>SUM(B26:G26)</f>
        <v>4770.0607470000004</v>
      </c>
    </row>
    <row r="27" spans="1:8" x14ac:dyDescent="0.3">
      <c r="A27" s="4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73">
        <f>SUM(B27:G27)</f>
        <v>4989.5309999999999</v>
      </c>
    </row>
    <row r="28" spans="1:8" x14ac:dyDescent="0.3">
      <c r="A28" s="4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73">
        <f>SUM(B28:G28)</f>
        <v>5374.9474</v>
      </c>
    </row>
    <row r="29" spans="1:8" x14ac:dyDescent="0.3">
      <c r="A29" s="4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11">
        <v>400</v>
      </c>
      <c r="G29" s="1">
        <v>4.0000000000000002E-4</v>
      </c>
      <c r="H29" s="73">
        <f>SUM(B29:G29)</f>
        <v>5593.6361049999996</v>
      </c>
    </row>
    <row r="30" spans="1:8" x14ac:dyDescent="0.3">
      <c r="A30" s="4">
        <v>2020</v>
      </c>
      <c r="B30" s="1">
        <v>551</v>
      </c>
      <c r="C30" s="1">
        <v>2836</v>
      </c>
      <c r="D30" s="1">
        <v>34</v>
      </c>
      <c r="E30" s="1">
        <v>1692</v>
      </c>
      <c r="F30" s="11">
        <v>448</v>
      </c>
      <c r="G30" s="1">
        <v>0</v>
      </c>
      <c r="H30" s="73">
        <f>SUM(B30:G30)</f>
        <v>5561</v>
      </c>
    </row>
    <row r="31" spans="1:8" x14ac:dyDescent="0.3">
      <c r="A31" s="4">
        <v>2021</v>
      </c>
      <c r="B31" s="1">
        <v>568.6</v>
      </c>
      <c r="C31" s="1">
        <v>2969.6</v>
      </c>
      <c r="D31" s="1">
        <v>29.3</v>
      </c>
      <c r="E31" s="1">
        <v>1888.8</v>
      </c>
      <c r="F31" s="1">
        <v>470.3</v>
      </c>
      <c r="G31" s="1">
        <v>0</v>
      </c>
      <c r="H31" s="73">
        <f t="shared" ref="H31" si="1">SUM(B31:G31)</f>
        <v>5926.6</v>
      </c>
    </row>
    <row r="32" spans="1:8" x14ac:dyDescent="0.3">
      <c r="A32" s="4">
        <v>2022</v>
      </c>
      <c r="B32" s="1">
        <v>615.89700000000005</v>
      </c>
      <c r="C32" s="1">
        <v>3249.4290000000001</v>
      </c>
      <c r="D32" s="1">
        <v>27.725999999999999</v>
      </c>
      <c r="E32" s="1">
        <v>2104.404</v>
      </c>
      <c r="F32" s="1">
        <v>489.11799999999999</v>
      </c>
      <c r="G32" s="1">
        <v>0</v>
      </c>
      <c r="H32" s="73">
        <f>SUM(B32:G32)</f>
        <v>6486.5740000000005</v>
      </c>
    </row>
    <row r="33" spans="1:7" x14ac:dyDescent="0.3">
      <c r="B33" s="57"/>
      <c r="C33" s="57"/>
      <c r="D33" s="57"/>
      <c r="E33" s="57"/>
      <c r="F33" s="57"/>
      <c r="G33" s="57"/>
    </row>
    <row r="34" spans="1:7" x14ac:dyDescent="0.3">
      <c r="A34" s="55" t="s">
        <v>266</v>
      </c>
      <c r="B34" s="57"/>
      <c r="C34" s="57"/>
      <c r="D34" s="57"/>
      <c r="E34" s="57"/>
      <c r="F34" s="57"/>
      <c r="G34" s="57"/>
    </row>
    <row r="35" spans="1:7" x14ac:dyDescent="0.3">
      <c r="B35" s="57"/>
      <c r="C35" s="57"/>
      <c r="D35" s="57"/>
      <c r="E35" s="57"/>
      <c r="F35" s="57"/>
      <c r="G35" s="57"/>
    </row>
    <row r="36" spans="1:7" x14ac:dyDescent="0.3">
      <c r="B36" s="57"/>
      <c r="C36" s="57"/>
      <c r="D36" s="57"/>
      <c r="E36" s="57"/>
      <c r="F36" s="57"/>
      <c r="G36" s="57"/>
    </row>
    <row r="37" spans="1:7" x14ac:dyDescent="0.3">
      <c r="B37" s="57"/>
      <c r="C37" s="57"/>
      <c r="D37" s="57"/>
      <c r="E37" s="57"/>
      <c r="F37" s="57"/>
      <c r="G37" s="57"/>
    </row>
    <row r="38" spans="1:7" x14ac:dyDescent="0.3">
      <c r="B38" s="57"/>
      <c r="C38" s="57"/>
      <c r="D38" s="57"/>
      <c r="E38" s="57"/>
      <c r="F38" s="57"/>
      <c r="G38" s="57"/>
    </row>
    <row r="39" spans="1:7" x14ac:dyDescent="0.3">
      <c r="B39" s="57"/>
      <c r="C39" s="57"/>
      <c r="D39" s="57"/>
      <c r="E39" s="57"/>
      <c r="F39" s="57"/>
      <c r="G39" s="57"/>
    </row>
    <row r="40" spans="1:7" x14ac:dyDescent="0.3">
      <c r="B40" s="57"/>
      <c r="C40" s="57"/>
      <c r="D40" s="57"/>
      <c r="E40" s="57"/>
      <c r="F40" s="57"/>
      <c r="G40" s="57"/>
    </row>
    <row r="41" spans="1:7" x14ac:dyDescent="0.3">
      <c r="B41" s="57"/>
      <c r="C41" s="57"/>
      <c r="D41" s="57"/>
      <c r="E41" s="57"/>
      <c r="F41" s="57"/>
      <c r="G41" s="57"/>
    </row>
    <row r="42" spans="1:7" x14ac:dyDescent="0.3">
      <c r="B42" s="57"/>
      <c r="C42" s="57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5:H3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showGridLines="0" workbookViewId="0">
      <selection activeCell="A2" sqref="A2"/>
    </sheetView>
  </sheetViews>
  <sheetFormatPr defaultColWidth="9.1796875" defaultRowHeight="12.5" x14ac:dyDescent="0.25"/>
  <cols>
    <col min="1" max="1" width="5.453125" style="55" customWidth="1"/>
    <col min="2" max="2" width="10.81640625" style="55" customWidth="1"/>
    <col min="3" max="3" width="2.1796875" style="55" bestFit="1" customWidth="1"/>
    <col min="4" max="4" width="5.1796875" style="55" bestFit="1" customWidth="1"/>
    <col min="5" max="5" width="11.1796875" style="55" customWidth="1"/>
    <col min="6" max="6" width="8.81640625" style="55" bestFit="1" customWidth="1"/>
    <col min="7" max="7" width="2.1796875" style="55" bestFit="1" customWidth="1"/>
    <col min="8" max="8" width="5.1796875" style="55" bestFit="1" customWidth="1"/>
    <col min="9" max="9" width="11.1796875" style="55" customWidth="1"/>
    <col min="10" max="10" width="9.7265625" style="55" customWidth="1"/>
    <col min="11" max="11" width="2.1796875" style="55" bestFit="1" customWidth="1"/>
    <col min="12" max="12" width="5.54296875" style="55" bestFit="1" customWidth="1"/>
    <col min="13" max="13" width="11.81640625" style="55" customWidth="1"/>
    <col min="14" max="14" width="7" style="55" bestFit="1" customWidth="1"/>
    <col min="15" max="15" width="1.7265625" style="55" customWidth="1"/>
    <col min="16" max="16" width="12" style="55" customWidth="1"/>
    <col min="17" max="16384" width="9.1796875" style="55"/>
  </cols>
  <sheetData>
    <row r="1" spans="1:16" ht="15.5" x14ac:dyDescent="0.35">
      <c r="A1" s="54" t="s">
        <v>267</v>
      </c>
    </row>
    <row r="3" spans="1:16" ht="13" x14ac:dyDescent="0.3">
      <c r="A3" s="79" t="s">
        <v>268</v>
      </c>
    </row>
    <row r="4" spans="1:16" ht="50" x14ac:dyDescent="0.35">
      <c r="A4" s="125" t="s">
        <v>261</v>
      </c>
      <c r="B4" s="126" t="s">
        <v>269</v>
      </c>
      <c r="C4" s="126"/>
      <c r="D4" s="127" t="s">
        <v>270</v>
      </c>
      <c r="E4" s="127" t="s">
        <v>271</v>
      </c>
      <c r="F4" s="128" t="s">
        <v>272</v>
      </c>
      <c r="G4" s="126"/>
      <c r="H4" s="127" t="s">
        <v>270</v>
      </c>
      <c r="I4" s="127" t="s">
        <v>273</v>
      </c>
      <c r="J4" s="128" t="s">
        <v>274</v>
      </c>
      <c r="K4" s="126"/>
      <c r="L4" s="127" t="s">
        <v>270</v>
      </c>
      <c r="M4" s="127" t="s">
        <v>275</v>
      </c>
      <c r="N4" s="128" t="s">
        <v>114</v>
      </c>
      <c r="P4" s="129" t="s">
        <v>276</v>
      </c>
    </row>
    <row r="5" spans="1:16" ht="45" customHeight="1" x14ac:dyDescent="0.35">
      <c r="A5" s="56">
        <v>1996</v>
      </c>
      <c r="B5" s="130">
        <v>0.995</v>
      </c>
      <c r="C5" s="131"/>
      <c r="D5" s="130">
        <v>0.96645376250000004</v>
      </c>
      <c r="E5" s="132"/>
      <c r="F5" s="133"/>
      <c r="G5" s="131"/>
      <c r="H5" s="56"/>
      <c r="I5" s="132"/>
      <c r="J5" s="133"/>
      <c r="K5" s="131"/>
      <c r="L5" s="56"/>
      <c r="M5" s="56"/>
      <c r="N5" s="134">
        <f t="shared" ref="N5:N15" si="0">B5</f>
        <v>0.995</v>
      </c>
      <c r="P5" s="135">
        <v>407.39385600000003</v>
      </c>
    </row>
    <row r="6" spans="1:16" ht="14.5" x14ac:dyDescent="0.35">
      <c r="A6" s="56">
        <v>1997</v>
      </c>
      <c r="B6" s="136">
        <v>3.093</v>
      </c>
      <c r="C6" s="131"/>
      <c r="D6" s="136">
        <v>2.0369692800000001</v>
      </c>
      <c r="E6" s="132"/>
      <c r="F6" s="133"/>
      <c r="G6" s="131"/>
      <c r="H6" s="56"/>
      <c r="I6" s="132"/>
      <c r="J6" s="133"/>
      <c r="K6" s="131"/>
      <c r="L6" s="56"/>
      <c r="M6" s="56"/>
      <c r="N6" s="137">
        <f t="shared" si="0"/>
        <v>3.093</v>
      </c>
      <c r="P6" s="135">
        <v>392.17144300000001</v>
      </c>
    </row>
    <row r="7" spans="1:16" ht="14.5" x14ac:dyDescent="0.35">
      <c r="A7" s="55">
        <v>1998</v>
      </c>
      <c r="B7" s="136">
        <v>5.5</v>
      </c>
      <c r="C7" s="131"/>
      <c r="D7" s="136">
        <v>1.9608572150000001</v>
      </c>
      <c r="E7" s="132"/>
      <c r="F7" s="133"/>
      <c r="G7" s="131"/>
      <c r="H7" s="56"/>
      <c r="I7" s="132"/>
      <c r="J7" s="133"/>
      <c r="K7" s="131"/>
      <c r="L7" s="56"/>
      <c r="M7" s="56"/>
      <c r="N7" s="137">
        <f t="shared" si="0"/>
        <v>5.5</v>
      </c>
      <c r="P7" s="135">
        <v>398.68293920000002</v>
      </c>
    </row>
    <row r="8" spans="1:16" ht="14.5" x14ac:dyDescent="0.35">
      <c r="A8" s="56">
        <v>1999</v>
      </c>
      <c r="B8" s="136">
        <v>7.6</v>
      </c>
      <c r="C8" s="131"/>
      <c r="D8" s="136">
        <v>1.9934146960000001</v>
      </c>
      <c r="E8" s="132"/>
      <c r="F8" s="133"/>
      <c r="G8" s="131"/>
      <c r="H8" s="56"/>
      <c r="I8" s="132"/>
      <c r="J8" s="133"/>
      <c r="K8" s="131"/>
      <c r="L8" s="56"/>
      <c r="M8" s="56"/>
      <c r="N8" s="137">
        <f t="shared" si="0"/>
        <v>7.6</v>
      </c>
      <c r="P8" s="135">
        <v>399.22590200000002</v>
      </c>
    </row>
    <row r="9" spans="1:16" ht="14.5" x14ac:dyDescent="0.35">
      <c r="A9" s="55">
        <v>2000</v>
      </c>
      <c r="B9" s="136">
        <v>10.3</v>
      </c>
      <c r="C9" s="131"/>
      <c r="D9" s="136">
        <v>1.9961295100000001</v>
      </c>
      <c r="E9" s="132"/>
      <c r="F9" s="133"/>
      <c r="G9" s="131"/>
      <c r="H9" s="56"/>
      <c r="I9" s="132"/>
      <c r="J9" s="133"/>
      <c r="K9" s="131"/>
      <c r="L9" s="56"/>
      <c r="M9" s="56"/>
      <c r="N9" s="137">
        <f t="shared" si="0"/>
        <v>10.3</v>
      </c>
      <c r="P9" s="135">
        <v>389.97675700000002</v>
      </c>
    </row>
    <row r="10" spans="1:16" ht="14.5" x14ac:dyDescent="0.35">
      <c r="A10" s="56">
        <v>2001</v>
      </c>
      <c r="B10" s="136">
        <v>11</v>
      </c>
      <c r="C10" s="131"/>
      <c r="D10" s="136">
        <v>0.38997675700000001</v>
      </c>
      <c r="E10" s="132"/>
      <c r="F10" s="133"/>
      <c r="G10" s="131"/>
      <c r="H10" s="56"/>
      <c r="I10" s="132"/>
      <c r="J10" s="133"/>
      <c r="K10" s="131"/>
      <c r="L10" s="56"/>
      <c r="M10" s="56"/>
      <c r="N10" s="137">
        <f t="shared" si="0"/>
        <v>11</v>
      </c>
      <c r="P10" s="135">
        <v>428.18715700000001</v>
      </c>
    </row>
    <row r="11" spans="1:16" ht="14.5" x14ac:dyDescent="0.35">
      <c r="A11" s="55">
        <v>2002</v>
      </c>
      <c r="B11" s="136">
        <v>12.3</v>
      </c>
      <c r="C11" s="131"/>
      <c r="D11" s="136">
        <v>0.42818715699999998</v>
      </c>
      <c r="E11" s="132"/>
      <c r="F11" s="133"/>
      <c r="G11" s="131"/>
      <c r="H11" s="56"/>
      <c r="I11" s="132"/>
      <c r="J11" s="133"/>
      <c r="K11" s="131"/>
      <c r="L11" s="56"/>
      <c r="M11" s="56"/>
      <c r="N11" s="137">
        <f t="shared" si="0"/>
        <v>12.3</v>
      </c>
      <c r="P11" s="135">
        <v>455.60863899999998</v>
      </c>
    </row>
    <row r="12" spans="1:16" ht="14.5" x14ac:dyDescent="0.35">
      <c r="A12" s="56">
        <v>2003</v>
      </c>
      <c r="B12" s="136">
        <v>13.3</v>
      </c>
      <c r="C12" s="131"/>
      <c r="D12" s="136">
        <v>0.45560863899999998</v>
      </c>
      <c r="E12" s="132"/>
      <c r="F12" s="133"/>
      <c r="G12" s="131"/>
      <c r="H12" s="56"/>
      <c r="I12" s="132"/>
      <c r="J12" s="133"/>
      <c r="K12" s="131"/>
      <c r="L12" s="56"/>
      <c r="M12" s="56"/>
      <c r="N12" s="137">
        <f t="shared" si="0"/>
        <v>13.3</v>
      </c>
      <c r="P12" s="135">
        <v>390.17633799999999</v>
      </c>
    </row>
    <row r="13" spans="1:16" ht="14.5" x14ac:dyDescent="0.35">
      <c r="A13" s="55">
        <v>2004</v>
      </c>
      <c r="B13" s="136">
        <v>14.5</v>
      </c>
      <c r="C13" s="131"/>
      <c r="D13" s="136">
        <v>0.39017633800000001</v>
      </c>
      <c r="E13" s="132"/>
      <c r="F13" s="133"/>
      <c r="G13" s="131"/>
      <c r="H13" s="56"/>
      <c r="I13" s="132"/>
      <c r="J13" s="133"/>
      <c r="K13" s="131"/>
      <c r="L13" s="56"/>
      <c r="M13" s="56"/>
      <c r="N13" s="137">
        <f t="shared" si="0"/>
        <v>14.5</v>
      </c>
      <c r="P13" s="135">
        <v>490.27358500000003</v>
      </c>
    </row>
    <row r="14" spans="1:16" ht="14.5" x14ac:dyDescent="0.35">
      <c r="A14" s="56">
        <v>2005</v>
      </c>
      <c r="B14" s="136">
        <v>15.7</v>
      </c>
      <c r="C14" s="131"/>
      <c r="D14" s="136">
        <v>0.49027358500000001</v>
      </c>
      <c r="E14" s="132"/>
      <c r="F14" s="133"/>
      <c r="G14" s="131"/>
      <c r="H14" s="56"/>
      <c r="I14" s="132"/>
      <c r="J14" s="133"/>
      <c r="K14" s="131"/>
      <c r="L14" s="56"/>
      <c r="M14" s="56"/>
      <c r="N14" s="137">
        <f t="shared" si="0"/>
        <v>15.7</v>
      </c>
      <c r="P14" s="135">
        <v>527.22457599999996</v>
      </c>
    </row>
    <row r="15" spans="1:16" ht="14.5" x14ac:dyDescent="0.35">
      <c r="A15" s="55">
        <v>2006</v>
      </c>
      <c r="B15" s="136">
        <v>16.3</v>
      </c>
      <c r="C15" s="136"/>
      <c r="D15" s="136">
        <v>0.52722457599999994</v>
      </c>
      <c r="E15" s="138"/>
      <c r="F15" s="139"/>
      <c r="G15" s="136"/>
      <c r="H15" s="136"/>
      <c r="I15" s="138"/>
      <c r="J15" s="139"/>
      <c r="K15" s="136"/>
      <c r="L15" s="136"/>
      <c r="M15" s="136"/>
      <c r="N15" s="137">
        <f t="shared" si="0"/>
        <v>16.3</v>
      </c>
      <c r="P15" s="140">
        <v>578.59164599999997</v>
      </c>
    </row>
    <row r="16" spans="1:16" ht="14.5" x14ac:dyDescent="0.35">
      <c r="A16" s="55">
        <v>2007</v>
      </c>
      <c r="B16" s="136">
        <v>17.638628000000001</v>
      </c>
      <c r="C16" s="136"/>
      <c r="D16" s="136">
        <v>0.57859164600000001</v>
      </c>
      <c r="E16" s="138"/>
      <c r="F16" s="139"/>
      <c r="G16" s="136"/>
      <c r="H16" s="136"/>
      <c r="I16" s="138"/>
      <c r="J16" s="139"/>
      <c r="K16" s="136"/>
      <c r="L16" s="136"/>
      <c r="M16" s="136"/>
      <c r="N16" s="137">
        <f>B16</f>
        <v>17.638628000000001</v>
      </c>
      <c r="P16" s="140">
        <v>638.85109299999999</v>
      </c>
    </row>
    <row r="17" spans="1:16" ht="14.5" x14ac:dyDescent="0.35">
      <c r="A17" s="55">
        <v>2008</v>
      </c>
      <c r="B17" s="136">
        <v>19.102964</v>
      </c>
      <c r="C17" s="136"/>
      <c r="D17" s="136">
        <v>0.63330200000000003</v>
      </c>
      <c r="E17" s="141">
        <v>2.234762979683973</v>
      </c>
      <c r="F17" s="139"/>
      <c r="G17" s="136"/>
      <c r="H17" s="136"/>
      <c r="I17" s="138"/>
      <c r="J17" s="139">
        <v>15.109769</v>
      </c>
      <c r="K17" s="136"/>
      <c r="L17" s="136">
        <v>6.7813999999999999E-2</v>
      </c>
      <c r="M17" s="141">
        <v>1.7053915349887132</v>
      </c>
      <c r="N17" s="137">
        <f t="shared" ref="N17:N26" si="1">J17+B17+F17</f>
        <v>34.212733</v>
      </c>
      <c r="P17" s="140">
        <v>886</v>
      </c>
    </row>
    <row r="18" spans="1:16" ht="14.5" x14ac:dyDescent="0.35">
      <c r="A18" s="55">
        <v>2009</v>
      </c>
      <c r="B18" s="136">
        <v>20.746697999999999</v>
      </c>
      <c r="C18" s="136"/>
      <c r="D18" s="136">
        <v>0.899231</v>
      </c>
      <c r="E18" s="141">
        <v>2.2151898734177213</v>
      </c>
      <c r="F18" s="139"/>
      <c r="G18" s="136"/>
      <c r="H18" s="136"/>
      <c r="I18" s="138"/>
      <c r="J18" s="139">
        <v>16.487342999999999</v>
      </c>
      <c r="K18" s="136"/>
      <c r="L18" s="136">
        <v>1.441033</v>
      </c>
      <c r="M18" s="141">
        <v>1.7391712025316455</v>
      </c>
      <c r="N18" s="137">
        <f t="shared" si="1"/>
        <v>37.234040999999998</v>
      </c>
      <c r="P18" s="140">
        <v>948</v>
      </c>
    </row>
    <row r="19" spans="1:16" ht="14.5" x14ac:dyDescent="0.35">
      <c r="A19" s="55">
        <v>2010</v>
      </c>
      <c r="B19" s="136">
        <v>22.599173</v>
      </c>
      <c r="C19" s="136"/>
      <c r="D19" s="136">
        <v>0.94572500000000004</v>
      </c>
      <c r="E19" s="141">
        <v>1.9841966637401232</v>
      </c>
      <c r="F19" s="139"/>
      <c r="G19" s="136"/>
      <c r="H19" s="136"/>
      <c r="I19" s="138"/>
      <c r="J19" s="139">
        <v>20.530998</v>
      </c>
      <c r="K19" s="136"/>
      <c r="L19" s="136">
        <v>3.2779310000000002</v>
      </c>
      <c r="M19" s="141">
        <v>1.8025459174714664</v>
      </c>
      <c r="N19" s="137">
        <f t="shared" si="1"/>
        <v>43.130171000000004</v>
      </c>
      <c r="P19" s="140">
        <v>1139</v>
      </c>
    </row>
    <row r="20" spans="1:16" ht="14.5" x14ac:dyDescent="0.35">
      <c r="A20" s="55">
        <v>2011</v>
      </c>
      <c r="B20" s="136">
        <v>24.608871000000001</v>
      </c>
      <c r="C20" s="136"/>
      <c r="D20" s="136">
        <v>1.1378740000000001</v>
      </c>
      <c r="E20" s="141">
        <v>2.1696574225122349</v>
      </c>
      <c r="F20" s="139"/>
      <c r="G20" s="136"/>
      <c r="H20" s="136"/>
      <c r="I20" s="138"/>
      <c r="J20" s="139">
        <v>24.734779</v>
      </c>
      <c r="K20" s="136"/>
      <c r="L20" s="136">
        <v>2.8043710000000002</v>
      </c>
      <c r="M20" s="141">
        <v>2.0175186786296901</v>
      </c>
      <c r="N20" s="137">
        <f t="shared" si="1"/>
        <v>49.343649999999997</v>
      </c>
      <c r="P20" s="140">
        <v>1226</v>
      </c>
    </row>
    <row r="21" spans="1:16" ht="14.5" x14ac:dyDescent="0.35">
      <c r="A21" s="55">
        <v>2012</v>
      </c>
      <c r="B21" s="136">
        <v>26.697427999999999</v>
      </c>
      <c r="C21" s="136"/>
      <c r="D21" s="136">
        <v>1.2130369999999999</v>
      </c>
      <c r="E21" s="141">
        <v>2.1769230769230772</v>
      </c>
      <c r="F21" s="139"/>
      <c r="G21" s="136"/>
      <c r="H21" s="136"/>
      <c r="I21" s="138"/>
      <c r="J21" s="139">
        <v>29.383205</v>
      </c>
      <c r="K21" s="136"/>
      <c r="L21" s="136">
        <v>3.6904020000000002</v>
      </c>
      <c r="M21" s="141">
        <v>2.2602465384615384</v>
      </c>
      <c r="N21" s="137">
        <f t="shared" si="1"/>
        <v>56.080632999999999</v>
      </c>
      <c r="P21" s="140">
        <v>1313</v>
      </c>
    </row>
    <row r="22" spans="1:16" ht="16.5" x14ac:dyDescent="0.35">
      <c r="A22" s="55">
        <v>2013</v>
      </c>
      <c r="B22" s="136">
        <v>28.353186000000001</v>
      </c>
      <c r="C22" s="136"/>
      <c r="D22" s="136">
        <v>1.3003659999999999</v>
      </c>
      <c r="E22" s="141">
        <v>2.1995464852607709</v>
      </c>
      <c r="F22" s="139"/>
      <c r="G22" s="136"/>
      <c r="H22" s="136"/>
      <c r="I22" s="138"/>
      <c r="J22" s="139">
        <v>49.648587999999997</v>
      </c>
      <c r="K22" s="142" t="s">
        <v>277</v>
      </c>
      <c r="L22" s="136">
        <v>3.333348</v>
      </c>
      <c r="M22" s="141">
        <v>3.7527277399848824</v>
      </c>
      <c r="N22" s="137">
        <f t="shared" si="1"/>
        <v>78.001773999999997</v>
      </c>
      <c r="P22" s="143">
        <v>1389</v>
      </c>
    </row>
    <row r="23" spans="1:16" ht="14.5" x14ac:dyDescent="0.35">
      <c r="A23" s="55">
        <v>2014</v>
      </c>
      <c r="B23" s="136">
        <v>30.582684</v>
      </c>
      <c r="C23" s="136"/>
      <c r="D23" s="136">
        <v>1.398774</v>
      </c>
      <c r="E23" s="141">
        <v>2.4334053275737939</v>
      </c>
      <c r="F23" s="144"/>
      <c r="G23" s="56"/>
      <c r="H23" s="56"/>
      <c r="I23" s="132"/>
      <c r="J23" s="139">
        <v>53.055188999999999</v>
      </c>
      <c r="K23" s="136"/>
      <c r="L23" s="136">
        <v>3.1998920000000002</v>
      </c>
      <c r="M23" s="141">
        <v>3.8196680345572354</v>
      </c>
      <c r="N23" s="137">
        <f t="shared" si="1"/>
        <v>83.637872999999999</v>
      </c>
      <c r="P23" s="143">
        <v>1501</v>
      </c>
    </row>
    <row r="24" spans="1:16" ht="14.5" x14ac:dyDescent="0.35">
      <c r="A24" s="55">
        <v>2015</v>
      </c>
      <c r="B24" s="136">
        <v>34.408521999999998</v>
      </c>
      <c r="D24" s="136">
        <v>1.4846060000000001</v>
      </c>
      <c r="E24" s="141">
        <v>2.2641576814984177</v>
      </c>
      <c r="F24" s="145">
        <v>0</v>
      </c>
      <c r="H24" s="55">
        <v>0</v>
      </c>
      <c r="I24" s="138"/>
      <c r="J24" s="139">
        <v>56.406286000000001</v>
      </c>
      <c r="K24" s="136"/>
      <c r="L24" s="136">
        <v>3.4956670000000001</v>
      </c>
      <c r="M24" s="141">
        <v>3.6282024355595639</v>
      </c>
      <c r="N24" s="137">
        <f t="shared" si="1"/>
        <v>90.814807999999999</v>
      </c>
      <c r="P24" s="143">
        <v>1554.6620399999999</v>
      </c>
    </row>
    <row r="25" spans="1:16" ht="16.5" x14ac:dyDescent="0.35">
      <c r="A25" s="55">
        <v>2016</v>
      </c>
      <c r="B25" s="136">
        <v>38.109372999999998</v>
      </c>
      <c r="C25" s="146" t="s">
        <v>278</v>
      </c>
      <c r="D25" s="136">
        <v>1.55466204</v>
      </c>
      <c r="E25" s="141">
        <v>2.2874773709483791</v>
      </c>
      <c r="F25" s="139">
        <v>22.466566</v>
      </c>
      <c r="G25" s="146" t="s">
        <v>279</v>
      </c>
      <c r="H25" s="136">
        <v>3.3932549999999999</v>
      </c>
      <c r="I25" s="138"/>
      <c r="J25" s="139">
        <v>40.450000000000003</v>
      </c>
      <c r="K25" s="142" t="s">
        <v>279</v>
      </c>
      <c r="L25" s="136">
        <v>3.3732160000000002</v>
      </c>
      <c r="M25" s="141">
        <v>2.4279711884753903</v>
      </c>
      <c r="N25" s="137">
        <f t="shared" si="1"/>
        <v>101.02593899999999</v>
      </c>
      <c r="P25" s="175">
        <v>1682.116133</v>
      </c>
    </row>
    <row r="26" spans="1:16" ht="14.5" x14ac:dyDescent="0.35">
      <c r="A26" s="55">
        <v>2017</v>
      </c>
      <c r="B26" s="136">
        <v>40.089004799999998</v>
      </c>
      <c r="C26" s="136"/>
      <c r="D26" s="136">
        <v>1.6890000000000001</v>
      </c>
      <c r="E26" s="141">
        <v>2.3740414412799655</v>
      </c>
      <c r="F26" s="139">
        <v>28.845723</v>
      </c>
      <c r="G26" s="136"/>
      <c r="H26" s="136">
        <v>6.5113700000000003</v>
      </c>
      <c r="I26" s="138">
        <v>1.7</v>
      </c>
      <c r="J26" s="139">
        <v>40.245213</v>
      </c>
      <c r="K26" s="136"/>
      <c r="L26" s="136">
        <v>2.346E-3</v>
      </c>
      <c r="M26" s="141">
        <v>1.7655280982671637</v>
      </c>
      <c r="N26" s="137">
        <f t="shared" si="1"/>
        <v>109.1799408</v>
      </c>
      <c r="P26" s="143">
        <v>2279.5</v>
      </c>
    </row>
    <row r="27" spans="1:16" ht="14.5" x14ac:dyDescent="0.35">
      <c r="A27" s="55">
        <v>2018</v>
      </c>
      <c r="B27" s="149">
        <v>41.8</v>
      </c>
      <c r="C27" s="149"/>
      <c r="D27" s="149">
        <v>2.2795000000000001</v>
      </c>
      <c r="E27" s="141">
        <v>1.8</v>
      </c>
      <c r="F27" s="150">
        <v>37.799999999999997</v>
      </c>
      <c r="G27" s="149"/>
      <c r="H27" s="149">
        <v>9.1</v>
      </c>
      <c r="I27" s="151">
        <v>1.7</v>
      </c>
      <c r="J27" s="150">
        <v>40.036575999999997</v>
      </c>
      <c r="K27" s="149"/>
      <c r="L27" s="149">
        <v>0</v>
      </c>
      <c r="M27" s="141">
        <v>2.4592582036543131</v>
      </c>
      <c r="N27" s="137">
        <f t="shared" ref="N27" si="2">J27+B27+F27</f>
        <v>119.63657599999999</v>
      </c>
      <c r="P27" s="174">
        <v>1631</v>
      </c>
    </row>
    <row r="28" spans="1:16" ht="14.5" x14ac:dyDescent="0.35">
      <c r="A28" s="55">
        <v>2019</v>
      </c>
      <c r="B28" s="169">
        <v>44.3</v>
      </c>
      <c r="C28" s="169"/>
      <c r="D28" s="169">
        <v>1.631</v>
      </c>
      <c r="E28" s="170">
        <v>2.7</v>
      </c>
      <c r="F28" s="169">
        <v>43.5</v>
      </c>
      <c r="G28" s="169"/>
      <c r="H28" s="169">
        <v>5.8</v>
      </c>
      <c r="I28" s="171">
        <v>2.6670754138565296</v>
      </c>
      <c r="J28" s="169">
        <v>39.927176000000003</v>
      </c>
      <c r="K28" s="169"/>
      <c r="L28" s="169">
        <v>0</v>
      </c>
      <c r="M28" s="172">
        <v>2.302594682377475</v>
      </c>
      <c r="N28" s="173">
        <v>127.727176</v>
      </c>
      <c r="O28" s="37"/>
      <c r="P28" s="176">
        <v>1734.008</v>
      </c>
    </row>
    <row r="29" spans="1:16" ht="14.5" x14ac:dyDescent="0.35">
      <c r="A29">
        <v>2020</v>
      </c>
      <c r="B29" s="149">
        <v>46.4</v>
      </c>
      <c r="C29" s="149"/>
      <c r="D29" s="149">
        <v>1.734008</v>
      </c>
      <c r="E29" s="170">
        <v>2.6758815414923109</v>
      </c>
      <c r="F29" s="149">
        <v>46.949455</v>
      </c>
      <c r="G29" s="149"/>
      <c r="H29" s="149">
        <v>3.5</v>
      </c>
      <c r="I29" s="180">
        <v>2.7075685348625842</v>
      </c>
      <c r="J29" s="149">
        <v>39.91854</v>
      </c>
      <c r="K29" s="149"/>
      <c r="L29" s="149">
        <v>0</v>
      </c>
      <c r="M29" s="172">
        <v>2.0825985018515563</v>
      </c>
      <c r="N29" s="184">
        <f>J29+B29+F29</f>
        <v>133.26799499999998</v>
      </c>
      <c r="O29"/>
      <c r="P29" s="185">
        <v>1916.7660000000001</v>
      </c>
    </row>
    <row r="30" spans="1:16" ht="14.5" x14ac:dyDescent="0.35">
      <c r="A30" s="55">
        <v>2021</v>
      </c>
      <c r="B30" s="149">
        <v>47.8</v>
      </c>
      <c r="C30" s="149"/>
      <c r="D30" s="149">
        <v>1.9167660000000002</v>
      </c>
      <c r="E30" s="170">
        <v>2.4937838004221691</v>
      </c>
      <c r="F30" s="149">
        <v>50.613518999999997</v>
      </c>
      <c r="G30" s="149"/>
      <c r="H30" s="149">
        <v>3.7</v>
      </c>
      <c r="I30" s="180">
        <v>2.7</v>
      </c>
      <c r="J30" s="149">
        <v>39.910997000000002</v>
      </c>
      <c r="K30" s="149"/>
      <c r="L30" s="149">
        <v>0</v>
      </c>
      <c r="M30" s="172">
        <v>1.8728764429845144</v>
      </c>
      <c r="N30" s="184">
        <f>J30+B30+F30</f>
        <v>138.32451599999999</v>
      </c>
      <c r="O30"/>
      <c r="P30" s="199">
        <v>2131</v>
      </c>
    </row>
    <row r="31" spans="1:16" s="225" customFormat="1" ht="14.5" x14ac:dyDescent="0.35">
      <c r="A31" s="37">
        <v>2022</v>
      </c>
      <c r="B31" s="169">
        <v>45.4</v>
      </c>
      <c r="C31" s="169"/>
      <c r="D31" s="169">
        <v>2.1310000000000002</v>
      </c>
      <c r="E31" s="242">
        <v>2.1304551853589864</v>
      </c>
      <c r="F31" s="169">
        <v>54.923845</v>
      </c>
      <c r="G31" s="169"/>
      <c r="H31" s="169">
        <v>3.89</v>
      </c>
      <c r="I31" s="243">
        <v>2.7</v>
      </c>
      <c r="J31" s="169">
        <v>40.209254999999999</v>
      </c>
      <c r="K31" s="169"/>
      <c r="L31" s="169">
        <v>0</v>
      </c>
      <c r="M31" s="244">
        <v>1.7553351564131241</v>
      </c>
      <c r="N31" s="245">
        <f>J31+B31+F31</f>
        <v>140.53309999999999</v>
      </c>
      <c r="O31" s="37"/>
      <c r="P31" s="246">
        <v>2294</v>
      </c>
    </row>
    <row r="32" spans="1:16" s="225" customFormat="1" ht="14.5" x14ac:dyDescent="0.35">
      <c r="A32" s="37">
        <v>2023</v>
      </c>
      <c r="B32" s="169">
        <v>49.490116</v>
      </c>
      <c r="C32" s="169"/>
      <c r="D32" s="169">
        <v>2.294</v>
      </c>
      <c r="E32" s="242">
        <v>2.1573721011333915</v>
      </c>
      <c r="F32" s="169">
        <v>61.034776000000001</v>
      </c>
      <c r="G32" s="169"/>
      <c r="H32" s="169">
        <v>4.0599999999999996</v>
      </c>
      <c r="I32" s="243">
        <v>2.7</v>
      </c>
      <c r="J32" s="169">
        <v>41.634734000000002</v>
      </c>
      <c r="K32" s="169"/>
      <c r="L32" s="169">
        <v>0</v>
      </c>
      <c r="M32" s="244" t="s">
        <v>83</v>
      </c>
      <c r="N32" s="245">
        <v>152.159626</v>
      </c>
      <c r="O32" s="37"/>
      <c r="P32" s="246" t="s">
        <v>83</v>
      </c>
    </row>
    <row r="34" spans="1:1" ht="13" x14ac:dyDescent="0.3">
      <c r="A34" s="147" t="s">
        <v>331</v>
      </c>
    </row>
    <row r="35" spans="1:1" ht="13" x14ac:dyDescent="0.3">
      <c r="A35" s="148" t="s">
        <v>332</v>
      </c>
    </row>
    <row r="36" spans="1:1" ht="13" x14ac:dyDescent="0.3">
      <c r="A36" s="148" t="s">
        <v>280</v>
      </c>
    </row>
    <row r="37" spans="1:1" ht="13" x14ac:dyDescent="0.3">
      <c r="A37" s="148" t="s">
        <v>281</v>
      </c>
    </row>
    <row r="38" spans="1:1" ht="13" x14ac:dyDescent="0.3">
      <c r="A38" s="147" t="s">
        <v>282</v>
      </c>
    </row>
    <row r="39" spans="1:1" ht="13" x14ac:dyDescent="0.3">
      <c r="A39" s="147" t="s">
        <v>283</v>
      </c>
    </row>
    <row r="40" spans="1:1" ht="13" x14ac:dyDescent="0.3">
      <c r="A40" s="147" t="s">
        <v>303</v>
      </c>
    </row>
    <row r="41" spans="1:1" ht="13" x14ac:dyDescent="0.3">
      <c r="A41" s="147" t="s">
        <v>284</v>
      </c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CE03-89F9-425D-836D-33FB5B2A69D3}">
  <dimension ref="A1:G38"/>
  <sheetViews>
    <sheetView workbookViewId="0">
      <selection activeCell="A2" sqref="A2"/>
    </sheetView>
  </sheetViews>
  <sheetFormatPr defaultRowHeight="12.5" x14ac:dyDescent="0.25"/>
  <cols>
    <col min="1" max="1" width="6.26953125" customWidth="1"/>
    <col min="2" max="6" width="10.26953125" customWidth="1"/>
    <col min="7" max="7" width="8.81640625" customWidth="1"/>
  </cols>
  <sheetData>
    <row r="1" spans="1:7" ht="15.5" x14ac:dyDescent="0.35">
      <c r="A1" s="5" t="s">
        <v>310</v>
      </c>
    </row>
    <row r="3" spans="1:7" ht="13" x14ac:dyDescent="0.3">
      <c r="A3" s="6" t="s">
        <v>311</v>
      </c>
      <c r="B3" s="21"/>
    </row>
    <row r="4" spans="1:7" s="179" customFormat="1" ht="38" x14ac:dyDescent="0.3">
      <c r="A4" s="177" t="s">
        <v>261</v>
      </c>
      <c r="B4" s="178" t="s">
        <v>6</v>
      </c>
      <c r="C4" s="178" t="s">
        <v>312</v>
      </c>
      <c r="D4" s="178" t="s">
        <v>313</v>
      </c>
      <c r="E4" s="178" t="s">
        <v>314</v>
      </c>
      <c r="F4" s="178" t="s">
        <v>315</v>
      </c>
      <c r="G4" s="101" t="s">
        <v>114</v>
      </c>
    </row>
    <row r="5" spans="1:7" ht="13" x14ac:dyDescent="0.3">
      <c r="A5" s="4">
        <v>1992</v>
      </c>
      <c r="B5">
        <v>9</v>
      </c>
      <c r="C5">
        <v>5</v>
      </c>
      <c r="D5">
        <v>1</v>
      </c>
      <c r="E5">
        <v>91</v>
      </c>
      <c r="F5">
        <v>0</v>
      </c>
      <c r="G5" s="4">
        <f>SUM(B5:F5)</f>
        <v>106</v>
      </c>
    </row>
    <row r="6" spans="1:7" ht="13" x14ac:dyDescent="0.3">
      <c r="A6" s="4">
        <v>1993</v>
      </c>
      <c r="B6">
        <v>9</v>
      </c>
      <c r="C6">
        <v>4</v>
      </c>
      <c r="D6">
        <v>2</v>
      </c>
      <c r="E6">
        <v>90</v>
      </c>
      <c r="F6">
        <v>0</v>
      </c>
      <c r="G6" s="4">
        <f t="shared" ref="G6:G32" si="0">SUM(B6:F6)</f>
        <v>105</v>
      </c>
    </row>
    <row r="7" spans="1:7" ht="13" x14ac:dyDescent="0.3">
      <c r="A7" s="4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4">
        <f t="shared" si="0"/>
        <v>107</v>
      </c>
    </row>
    <row r="8" spans="1:7" ht="13" x14ac:dyDescent="0.3">
      <c r="A8" s="4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4">
        <f t="shared" si="0"/>
        <v>115</v>
      </c>
    </row>
    <row r="9" spans="1:7" ht="13" x14ac:dyDescent="0.3">
      <c r="A9" s="4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4">
        <f t="shared" si="0"/>
        <v>121</v>
      </c>
    </row>
    <row r="10" spans="1:7" ht="13" x14ac:dyDescent="0.3">
      <c r="A10" s="4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4">
        <f t="shared" si="0"/>
        <v>122</v>
      </c>
    </row>
    <row r="11" spans="1:7" ht="13" x14ac:dyDescent="0.3">
      <c r="A11" s="4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4">
        <f t="shared" si="0"/>
        <v>117</v>
      </c>
    </row>
    <row r="12" spans="1:7" ht="13" x14ac:dyDescent="0.3">
      <c r="A12" s="4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4">
        <f t="shared" si="0"/>
        <v>123</v>
      </c>
    </row>
    <row r="13" spans="1:7" ht="13" x14ac:dyDescent="0.3">
      <c r="A13" s="4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4">
        <f t="shared" si="0"/>
        <v>123</v>
      </c>
    </row>
    <row r="14" spans="1:7" ht="13" x14ac:dyDescent="0.3">
      <c r="A14" s="4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4">
        <f t="shared" si="0"/>
        <v>125</v>
      </c>
    </row>
    <row r="15" spans="1:7" ht="13" x14ac:dyDescent="0.3">
      <c r="A15" s="4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4">
        <f t="shared" si="0"/>
        <v>126</v>
      </c>
    </row>
    <row r="16" spans="1:7" ht="13" x14ac:dyDescent="0.3">
      <c r="A16" s="4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4">
        <f t="shared" si="0"/>
        <v>126</v>
      </c>
    </row>
    <row r="17" spans="1:7" ht="13" x14ac:dyDescent="0.3">
      <c r="A17" s="4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4">
        <f t="shared" si="0"/>
        <v>126</v>
      </c>
    </row>
    <row r="18" spans="1:7" ht="13" x14ac:dyDescent="0.3">
      <c r="A18" s="4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4">
        <f t="shared" si="0"/>
        <v>127</v>
      </c>
    </row>
    <row r="19" spans="1:7" ht="13" x14ac:dyDescent="0.3">
      <c r="A19" s="4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4">
        <f t="shared" si="0"/>
        <v>126</v>
      </c>
    </row>
    <row r="20" spans="1:7" ht="13" x14ac:dyDescent="0.3">
      <c r="A20" s="4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4">
        <f t="shared" si="0"/>
        <v>126</v>
      </c>
    </row>
    <row r="21" spans="1:7" ht="13" x14ac:dyDescent="0.3">
      <c r="A21" s="4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4">
        <f t="shared" si="0"/>
        <v>118</v>
      </c>
    </row>
    <row r="22" spans="1:7" ht="13" x14ac:dyDescent="0.3">
      <c r="A22" s="4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4">
        <f t="shared" si="0"/>
        <v>117</v>
      </c>
    </row>
    <row r="23" spans="1:7" ht="13" x14ac:dyDescent="0.3">
      <c r="A23" s="4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4">
        <f t="shared" si="0"/>
        <v>114</v>
      </c>
    </row>
    <row r="24" spans="1:7" ht="13" x14ac:dyDescent="0.3">
      <c r="A24" s="4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4">
        <f t="shared" si="0"/>
        <v>114</v>
      </c>
    </row>
    <row r="25" spans="1:7" ht="13" x14ac:dyDescent="0.3">
      <c r="A25" s="4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4">
        <f t="shared" si="0"/>
        <v>117</v>
      </c>
    </row>
    <row r="26" spans="1:7" ht="13" x14ac:dyDescent="0.3">
      <c r="A26" s="4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4">
        <f t="shared" si="0"/>
        <v>118</v>
      </c>
    </row>
    <row r="27" spans="1:7" ht="13" x14ac:dyDescent="0.3">
      <c r="A27" s="4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4">
        <f t="shared" si="0"/>
        <v>117</v>
      </c>
    </row>
    <row r="28" spans="1:7" ht="13" x14ac:dyDescent="0.3">
      <c r="A28" s="4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4">
        <f t="shared" si="0"/>
        <v>116</v>
      </c>
    </row>
    <row r="29" spans="1:7" ht="13" x14ac:dyDescent="0.3">
      <c r="A29" s="4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4">
        <f t="shared" si="0"/>
        <v>117</v>
      </c>
    </row>
    <row r="30" spans="1:7" ht="13" x14ac:dyDescent="0.3">
      <c r="A30" s="4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4">
        <f t="shared" si="0"/>
        <v>119</v>
      </c>
    </row>
    <row r="31" spans="1:7" ht="13" x14ac:dyDescent="0.3">
      <c r="A31" s="4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4">
        <f t="shared" si="0"/>
        <v>124</v>
      </c>
    </row>
    <row r="32" spans="1:7" ht="13" x14ac:dyDescent="0.3">
      <c r="A32" s="4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4">
        <f t="shared" si="0"/>
        <v>125</v>
      </c>
    </row>
    <row r="33" spans="1:7" ht="13" x14ac:dyDescent="0.3">
      <c r="A33" s="4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4">
        <f>SUM(B33:F33)</f>
        <v>121</v>
      </c>
    </row>
    <row r="34" spans="1:7" ht="13" x14ac:dyDescent="0.3">
      <c r="A34" s="4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4">
        <f>SUM(B34:F34)</f>
        <v>121</v>
      </c>
    </row>
    <row r="35" spans="1:7" ht="13" x14ac:dyDescent="0.3">
      <c r="A35" s="4">
        <v>2022</v>
      </c>
      <c r="B35">
        <v>41</v>
      </c>
      <c r="C35">
        <v>0</v>
      </c>
      <c r="D35">
        <v>36</v>
      </c>
      <c r="E35">
        <v>44</v>
      </c>
      <c r="F35">
        <v>2</v>
      </c>
      <c r="G35" s="4">
        <f>SUM(B35:F35)</f>
        <v>123</v>
      </c>
    </row>
    <row r="36" spans="1:7" s="37" customFormat="1" ht="13" x14ac:dyDescent="0.3">
      <c r="A36" s="4">
        <v>2023</v>
      </c>
      <c r="B36" s="37">
        <v>42</v>
      </c>
      <c r="C36" s="37">
        <v>0</v>
      </c>
      <c r="D36" s="37">
        <v>36</v>
      </c>
      <c r="E36" s="37">
        <v>44</v>
      </c>
      <c r="F36" s="37">
        <v>2</v>
      </c>
      <c r="G36" s="4">
        <f>SUM(B36:F36)</f>
        <v>124</v>
      </c>
    </row>
    <row r="38" spans="1:7" x14ac:dyDescent="0.25">
      <c r="A38" s="37" t="s">
        <v>316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743C-F83F-490F-BC3E-E11816F1C928}">
  <dimension ref="A1:K31"/>
  <sheetViews>
    <sheetView workbookViewId="0">
      <selection activeCell="A2" sqref="A2"/>
    </sheetView>
  </sheetViews>
  <sheetFormatPr defaultRowHeight="12.5" x14ac:dyDescent="0.25"/>
  <cols>
    <col min="1" max="1" width="6.26953125" style="37" customWidth="1"/>
    <col min="2" max="8" width="10.26953125" style="37" customWidth="1"/>
    <col min="9" max="9" width="10.7265625" style="37" customWidth="1"/>
    <col min="10" max="10" width="10.26953125" style="37" customWidth="1"/>
    <col min="11" max="11" width="8" style="37" customWidth="1"/>
    <col min="12" max="16384" width="8.7265625" style="37"/>
  </cols>
  <sheetData>
    <row r="1" spans="1:11" ht="15.5" x14ac:dyDescent="0.35">
      <c r="A1" s="5" t="s">
        <v>319</v>
      </c>
    </row>
    <row r="3" spans="1:11" ht="13" x14ac:dyDescent="0.3">
      <c r="A3" s="6" t="s">
        <v>320</v>
      </c>
      <c r="B3" s="117"/>
    </row>
    <row r="4" spans="1:11" s="81" customFormat="1" ht="38" x14ac:dyDescent="0.3">
      <c r="A4" s="177" t="s">
        <v>261</v>
      </c>
      <c r="B4" s="178" t="s">
        <v>317</v>
      </c>
      <c r="C4" s="178" t="s">
        <v>81</v>
      </c>
      <c r="D4" s="178" t="s">
        <v>80</v>
      </c>
      <c r="E4" s="178" t="s">
        <v>321</v>
      </c>
      <c r="F4" s="178" t="s">
        <v>82</v>
      </c>
      <c r="G4" s="178" t="s">
        <v>318</v>
      </c>
      <c r="H4" s="178" t="s">
        <v>363</v>
      </c>
      <c r="I4" s="178" t="s">
        <v>322</v>
      </c>
      <c r="J4" s="178" t="s">
        <v>15</v>
      </c>
      <c r="K4" s="101" t="s">
        <v>114</v>
      </c>
    </row>
    <row r="5" spans="1:11" ht="13" x14ac:dyDescent="0.3">
      <c r="A5" s="4">
        <v>2002</v>
      </c>
      <c r="B5" s="37">
        <v>456</v>
      </c>
      <c r="C5" s="37">
        <v>537</v>
      </c>
      <c r="D5" s="37">
        <v>201</v>
      </c>
      <c r="E5" s="37">
        <v>265</v>
      </c>
      <c r="F5" s="37">
        <v>46</v>
      </c>
      <c r="G5" s="37">
        <v>80</v>
      </c>
      <c r="H5" s="83" t="s">
        <v>83</v>
      </c>
      <c r="I5" s="37">
        <v>251</v>
      </c>
      <c r="J5" s="37">
        <v>116</v>
      </c>
      <c r="K5" s="73">
        <f>SUM(B5:J5)</f>
        <v>1952</v>
      </c>
    </row>
    <row r="6" spans="1:11" ht="13" x14ac:dyDescent="0.3">
      <c r="A6" s="4">
        <v>2003</v>
      </c>
      <c r="B6" s="37">
        <v>453</v>
      </c>
      <c r="C6" s="37">
        <v>515</v>
      </c>
      <c r="D6" s="37">
        <v>201</v>
      </c>
      <c r="E6" s="37">
        <v>260</v>
      </c>
      <c r="F6" s="37">
        <v>44</v>
      </c>
      <c r="G6" s="37">
        <v>82</v>
      </c>
      <c r="H6" s="37">
        <v>49</v>
      </c>
      <c r="I6" s="37">
        <v>233</v>
      </c>
      <c r="J6" s="37">
        <v>111</v>
      </c>
      <c r="K6" s="73">
        <f t="shared" ref="K6:K21" si="0">SUM(B6:J6)</f>
        <v>1948</v>
      </c>
    </row>
    <row r="7" spans="1:11" ht="13" x14ac:dyDescent="0.3">
      <c r="A7" s="4">
        <v>2004</v>
      </c>
      <c r="B7" s="37">
        <v>453</v>
      </c>
      <c r="C7" s="37">
        <v>492</v>
      </c>
      <c r="D7" s="37">
        <v>202</v>
      </c>
      <c r="E7" s="37">
        <v>251</v>
      </c>
      <c r="F7" s="37">
        <v>48</v>
      </c>
      <c r="G7" s="37">
        <v>84</v>
      </c>
      <c r="H7" s="37">
        <v>49</v>
      </c>
      <c r="I7" s="37">
        <v>209</v>
      </c>
      <c r="J7" s="37">
        <v>119</v>
      </c>
      <c r="K7" s="73">
        <f t="shared" si="0"/>
        <v>1907</v>
      </c>
    </row>
    <row r="8" spans="1:11" ht="13" x14ac:dyDescent="0.3">
      <c r="A8" s="4">
        <v>2005</v>
      </c>
      <c r="B8" s="37">
        <v>455</v>
      </c>
      <c r="C8" s="37">
        <v>476</v>
      </c>
      <c r="D8" s="37">
        <v>203</v>
      </c>
      <c r="E8" s="37">
        <v>253</v>
      </c>
      <c r="F8" s="37">
        <v>63</v>
      </c>
      <c r="G8" s="37">
        <v>86</v>
      </c>
      <c r="H8" s="37">
        <v>52</v>
      </c>
      <c r="I8" s="37">
        <v>205</v>
      </c>
      <c r="J8" s="37">
        <v>117</v>
      </c>
      <c r="K8" s="73">
        <f t="shared" si="0"/>
        <v>1910</v>
      </c>
    </row>
    <row r="9" spans="1:11" ht="13" x14ac:dyDescent="0.3">
      <c r="A9" s="4">
        <v>2006</v>
      </c>
      <c r="B9" s="37">
        <v>457</v>
      </c>
      <c r="C9" s="37">
        <v>477</v>
      </c>
      <c r="D9" s="37">
        <v>196</v>
      </c>
      <c r="E9" s="37">
        <v>257</v>
      </c>
      <c r="F9" s="37">
        <v>61</v>
      </c>
      <c r="G9" s="37">
        <v>96</v>
      </c>
      <c r="H9" s="37">
        <v>59</v>
      </c>
      <c r="I9" s="37">
        <v>217</v>
      </c>
      <c r="J9" s="37">
        <v>127</v>
      </c>
      <c r="K9" s="73">
        <f t="shared" si="0"/>
        <v>1947</v>
      </c>
    </row>
    <row r="10" spans="1:11" ht="13" x14ac:dyDescent="0.3">
      <c r="A10" s="4">
        <v>2007</v>
      </c>
      <c r="B10" s="37">
        <v>461</v>
      </c>
      <c r="C10" s="37">
        <v>451</v>
      </c>
      <c r="D10" s="37">
        <v>190</v>
      </c>
      <c r="E10" s="37">
        <v>282</v>
      </c>
      <c r="F10" s="37">
        <v>59</v>
      </c>
      <c r="G10" s="37">
        <v>100</v>
      </c>
      <c r="H10" s="37">
        <v>61</v>
      </c>
      <c r="I10" s="37">
        <v>217</v>
      </c>
      <c r="J10" s="37">
        <v>129</v>
      </c>
      <c r="K10" s="73">
        <f t="shared" si="0"/>
        <v>1950</v>
      </c>
    </row>
    <row r="11" spans="1:11" ht="13" x14ac:dyDescent="0.3">
      <c r="A11" s="4">
        <v>2008</v>
      </c>
      <c r="B11" s="37">
        <v>461</v>
      </c>
      <c r="C11" s="37">
        <v>419</v>
      </c>
      <c r="D11" s="37">
        <v>182</v>
      </c>
      <c r="E11" s="37">
        <v>338</v>
      </c>
      <c r="F11" s="37">
        <v>59</v>
      </c>
      <c r="G11" s="37">
        <v>110</v>
      </c>
      <c r="H11" s="37">
        <v>61</v>
      </c>
      <c r="I11" s="37">
        <v>210</v>
      </c>
      <c r="J11" s="37">
        <v>147</v>
      </c>
      <c r="K11" s="73">
        <f t="shared" si="0"/>
        <v>1987</v>
      </c>
    </row>
    <row r="12" spans="1:11" ht="13" x14ac:dyDescent="0.3">
      <c r="A12" s="4">
        <v>2009</v>
      </c>
      <c r="B12" s="37">
        <v>461</v>
      </c>
      <c r="C12" s="37">
        <v>381</v>
      </c>
      <c r="D12" s="37">
        <v>169</v>
      </c>
      <c r="E12" s="37">
        <v>325</v>
      </c>
      <c r="F12" s="37">
        <v>56</v>
      </c>
      <c r="G12" s="37">
        <v>116</v>
      </c>
      <c r="H12" s="37">
        <v>68</v>
      </c>
      <c r="I12" s="37">
        <v>212</v>
      </c>
      <c r="J12" s="37">
        <v>146</v>
      </c>
      <c r="K12" s="73">
        <f t="shared" si="0"/>
        <v>1934</v>
      </c>
    </row>
    <row r="13" spans="1:11" ht="13" x14ac:dyDescent="0.3">
      <c r="A13" s="4">
        <v>2010</v>
      </c>
      <c r="B13" s="37">
        <v>461</v>
      </c>
      <c r="C13" s="37">
        <v>340</v>
      </c>
      <c r="D13" s="37">
        <v>167</v>
      </c>
      <c r="E13" s="37">
        <v>326</v>
      </c>
      <c r="F13" s="37">
        <v>49</v>
      </c>
      <c r="G13" s="37">
        <v>125</v>
      </c>
      <c r="H13" s="37">
        <v>65</v>
      </c>
      <c r="I13" s="37">
        <v>182</v>
      </c>
      <c r="J13" s="37">
        <v>168</v>
      </c>
      <c r="K13" s="73">
        <f t="shared" si="0"/>
        <v>1883</v>
      </c>
    </row>
    <row r="14" spans="1:11" ht="13" x14ac:dyDescent="0.3">
      <c r="A14" s="4">
        <v>2011</v>
      </c>
      <c r="B14" s="37">
        <v>461</v>
      </c>
      <c r="C14" s="37">
        <v>317</v>
      </c>
      <c r="D14" s="37">
        <v>170</v>
      </c>
      <c r="E14" s="37">
        <v>304</v>
      </c>
      <c r="F14" s="37">
        <v>46</v>
      </c>
      <c r="G14" s="37">
        <v>125</v>
      </c>
      <c r="H14" s="37">
        <v>67</v>
      </c>
      <c r="I14" s="37">
        <v>180</v>
      </c>
      <c r="J14" s="37">
        <v>160</v>
      </c>
      <c r="K14" s="73">
        <f t="shared" si="0"/>
        <v>1830</v>
      </c>
    </row>
    <row r="15" spans="1:11" ht="13" x14ac:dyDescent="0.3">
      <c r="A15" s="4">
        <v>2012</v>
      </c>
      <c r="B15" s="37">
        <v>461</v>
      </c>
      <c r="C15" s="37">
        <v>310</v>
      </c>
      <c r="D15" s="37">
        <v>169</v>
      </c>
      <c r="E15" s="37">
        <v>274</v>
      </c>
      <c r="F15" s="37">
        <v>44</v>
      </c>
      <c r="G15" s="37">
        <v>130</v>
      </c>
      <c r="H15" s="37">
        <v>75</v>
      </c>
      <c r="I15" s="37">
        <v>174</v>
      </c>
      <c r="J15" s="37">
        <v>168</v>
      </c>
      <c r="K15" s="73">
        <f t="shared" si="0"/>
        <v>1805</v>
      </c>
    </row>
    <row r="16" spans="1:11" ht="13" x14ac:dyDescent="0.3">
      <c r="A16" s="4">
        <v>2013</v>
      </c>
      <c r="B16" s="37">
        <v>462</v>
      </c>
      <c r="C16" s="37">
        <v>305</v>
      </c>
      <c r="D16" s="37">
        <v>171</v>
      </c>
      <c r="E16" s="37">
        <v>256</v>
      </c>
      <c r="F16" s="37">
        <v>39</v>
      </c>
      <c r="G16" s="37">
        <v>130</v>
      </c>
      <c r="H16" s="37">
        <v>80</v>
      </c>
      <c r="I16" s="37">
        <v>167</v>
      </c>
      <c r="J16" s="37">
        <v>171</v>
      </c>
      <c r="K16" s="73">
        <f t="shared" si="0"/>
        <v>1781</v>
      </c>
    </row>
    <row r="17" spans="1:11" ht="13" x14ac:dyDescent="0.3">
      <c r="A17" s="4">
        <v>2014</v>
      </c>
      <c r="B17" s="37">
        <v>463</v>
      </c>
      <c r="C17" s="37">
        <v>314</v>
      </c>
      <c r="D17" s="37">
        <v>168</v>
      </c>
      <c r="E17" s="37">
        <v>231</v>
      </c>
      <c r="F17" s="37">
        <v>47</v>
      </c>
      <c r="G17" s="37">
        <v>128</v>
      </c>
      <c r="H17" s="37">
        <v>81</v>
      </c>
      <c r="I17" s="37">
        <v>145</v>
      </c>
      <c r="J17" s="37">
        <v>167</v>
      </c>
      <c r="K17" s="73">
        <f t="shared" si="0"/>
        <v>1744</v>
      </c>
    </row>
    <row r="18" spans="1:11" ht="13" x14ac:dyDescent="0.3">
      <c r="A18" s="4">
        <v>2015</v>
      </c>
      <c r="B18" s="37">
        <v>463</v>
      </c>
      <c r="C18" s="37">
        <v>275</v>
      </c>
      <c r="D18" s="37">
        <v>168</v>
      </c>
      <c r="E18" s="37">
        <v>203</v>
      </c>
      <c r="F18" s="37">
        <v>36</v>
      </c>
      <c r="G18" s="37">
        <v>128</v>
      </c>
      <c r="H18" s="37">
        <v>83</v>
      </c>
      <c r="I18" s="37">
        <v>145</v>
      </c>
      <c r="J18" s="37">
        <v>143</v>
      </c>
      <c r="K18" s="73">
        <f t="shared" si="0"/>
        <v>1644</v>
      </c>
    </row>
    <row r="19" spans="1:11" ht="13" x14ac:dyDescent="0.3">
      <c r="A19" s="4">
        <v>2016</v>
      </c>
      <c r="B19" s="37">
        <v>435</v>
      </c>
      <c r="C19" s="37">
        <v>248</v>
      </c>
      <c r="D19" s="37">
        <v>137</v>
      </c>
      <c r="E19" s="37">
        <v>159</v>
      </c>
      <c r="F19" s="37">
        <v>36</v>
      </c>
      <c r="G19" s="37">
        <v>128</v>
      </c>
      <c r="H19" s="37">
        <v>83</v>
      </c>
      <c r="I19" s="37">
        <v>144</v>
      </c>
      <c r="J19" s="37">
        <v>144</v>
      </c>
      <c r="K19" s="73">
        <f t="shared" si="0"/>
        <v>1514</v>
      </c>
    </row>
    <row r="20" spans="1:11" ht="13" x14ac:dyDescent="0.3">
      <c r="A20" s="4">
        <v>2017</v>
      </c>
      <c r="B20" s="37">
        <v>420</v>
      </c>
      <c r="C20" s="37">
        <v>218</v>
      </c>
      <c r="D20" s="37">
        <v>118</v>
      </c>
      <c r="E20" s="37">
        <v>133</v>
      </c>
      <c r="F20" s="37">
        <v>35</v>
      </c>
      <c r="G20" s="37">
        <v>128</v>
      </c>
      <c r="H20" s="37">
        <v>77</v>
      </c>
      <c r="I20" s="37">
        <v>137</v>
      </c>
      <c r="J20" s="37">
        <v>143</v>
      </c>
      <c r="K20" s="73">
        <f t="shared" si="0"/>
        <v>1409</v>
      </c>
    </row>
    <row r="21" spans="1:11" ht="13" x14ac:dyDescent="0.3">
      <c r="A21" s="4">
        <v>2018</v>
      </c>
      <c r="B21" s="37">
        <v>390</v>
      </c>
      <c r="C21" s="37">
        <v>186</v>
      </c>
      <c r="D21" s="37">
        <v>116</v>
      </c>
      <c r="E21" s="37">
        <v>121</v>
      </c>
      <c r="F21" s="37">
        <v>34</v>
      </c>
      <c r="G21" s="37">
        <v>128</v>
      </c>
      <c r="H21" s="37">
        <v>67</v>
      </c>
      <c r="I21" s="37">
        <v>136</v>
      </c>
      <c r="J21" s="37">
        <v>134</v>
      </c>
      <c r="K21" s="73">
        <f t="shared" si="0"/>
        <v>1312</v>
      </c>
    </row>
    <row r="22" spans="1:11" ht="13" x14ac:dyDescent="0.3">
      <c r="A22" s="4">
        <v>2019</v>
      </c>
      <c r="B22" s="37">
        <v>383</v>
      </c>
      <c r="C22" s="37">
        <v>168</v>
      </c>
      <c r="D22" s="37">
        <v>110</v>
      </c>
      <c r="E22" s="37">
        <v>113</v>
      </c>
      <c r="F22" s="37">
        <v>31</v>
      </c>
      <c r="G22" s="37">
        <v>128</v>
      </c>
      <c r="H22" s="37">
        <v>67</v>
      </c>
      <c r="I22" s="37">
        <v>134</v>
      </c>
      <c r="J22" s="37">
        <v>131</v>
      </c>
      <c r="K22" s="73">
        <f>SUM(B22:J22)</f>
        <v>1265</v>
      </c>
    </row>
    <row r="23" spans="1:11" ht="13" x14ac:dyDescent="0.3">
      <c r="A23" s="4">
        <v>2020</v>
      </c>
      <c r="B23" s="37">
        <v>376</v>
      </c>
      <c r="C23" s="37">
        <v>159</v>
      </c>
      <c r="D23" s="37">
        <v>108</v>
      </c>
      <c r="E23" s="37">
        <v>119</v>
      </c>
      <c r="F23" s="37">
        <v>28</v>
      </c>
      <c r="G23" s="37">
        <v>126</v>
      </c>
      <c r="H23" s="37">
        <v>58</v>
      </c>
      <c r="I23" s="37">
        <v>128</v>
      </c>
      <c r="J23" s="37">
        <v>129</v>
      </c>
      <c r="K23" s="73">
        <f>SUM(B23:J23)</f>
        <v>1231</v>
      </c>
    </row>
    <row r="24" spans="1:11" ht="13" x14ac:dyDescent="0.3">
      <c r="A24" s="4">
        <v>2021</v>
      </c>
      <c r="B24" s="37">
        <v>214</v>
      </c>
      <c r="C24" s="37">
        <v>153</v>
      </c>
      <c r="D24" s="37">
        <v>108</v>
      </c>
      <c r="E24" s="37">
        <v>106</v>
      </c>
      <c r="F24" s="37">
        <v>27</v>
      </c>
      <c r="G24" s="37">
        <v>115</v>
      </c>
      <c r="H24" s="37">
        <v>53</v>
      </c>
      <c r="I24" s="37">
        <v>124</v>
      </c>
      <c r="J24" s="37">
        <v>129</v>
      </c>
      <c r="K24" s="73">
        <f>SUM(B24:J24)</f>
        <v>1029</v>
      </c>
    </row>
    <row r="25" spans="1:11" ht="13" x14ac:dyDescent="0.3">
      <c r="A25" s="4">
        <v>2022</v>
      </c>
      <c r="B25" s="37">
        <v>205</v>
      </c>
      <c r="C25" s="37">
        <v>145</v>
      </c>
      <c r="D25" s="37">
        <v>108</v>
      </c>
      <c r="E25" s="37">
        <v>107</v>
      </c>
      <c r="F25" s="37">
        <v>24</v>
      </c>
      <c r="G25" s="37">
        <v>119</v>
      </c>
      <c r="H25" s="200" t="s">
        <v>83</v>
      </c>
      <c r="I25" s="37">
        <v>122</v>
      </c>
      <c r="J25" s="37">
        <v>132</v>
      </c>
      <c r="K25" s="73">
        <f>SUM(B25:J25)</f>
        <v>962</v>
      </c>
    </row>
    <row r="26" spans="1:11" ht="13" x14ac:dyDescent="0.3">
      <c r="A26" s="4">
        <v>2023</v>
      </c>
      <c r="B26" s="37">
        <v>206</v>
      </c>
      <c r="C26" s="37">
        <v>143</v>
      </c>
      <c r="D26" s="37">
        <v>108</v>
      </c>
      <c r="E26" s="37">
        <v>107</v>
      </c>
      <c r="F26" s="37">
        <v>24</v>
      </c>
      <c r="G26" s="37">
        <v>122</v>
      </c>
      <c r="H26" s="200" t="s">
        <v>83</v>
      </c>
      <c r="I26" s="37">
        <v>119</v>
      </c>
      <c r="J26" s="37">
        <v>130</v>
      </c>
      <c r="K26" s="73">
        <f>SUM(B26:J26)</f>
        <v>959</v>
      </c>
    </row>
    <row r="27" spans="1:11" ht="7" customHeight="1" x14ac:dyDescent="0.25"/>
    <row r="28" spans="1:11" x14ac:dyDescent="0.25">
      <c r="A28" s="12" t="s">
        <v>367</v>
      </c>
    </row>
    <row r="29" spans="1:11" ht="6.5" customHeight="1" x14ac:dyDescent="0.25"/>
    <row r="30" spans="1:11" x14ac:dyDescent="0.25">
      <c r="A30" s="37" t="s">
        <v>323</v>
      </c>
    </row>
    <row r="31" spans="1:11" x14ac:dyDescent="0.25">
      <c r="A31" s="37" t="s">
        <v>407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A1-B18B-4D53-8C14-193EB63AD66B}">
  <dimension ref="A1:I31"/>
  <sheetViews>
    <sheetView workbookViewId="0">
      <selection activeCell="A2" sqref="A2"/>
    </sheetView>
  </sheetViews>
  <sheetFormatPr defaultRowHeight="12.5" x14ac:dyDescent="0.25"/>
  <cols>
    <col min="1" max="1" width="6.26953125" style="37" customWidth="1"/>
    <col min="2" max="8" width="10.26953125" style="37" customWidth="1"/>
    <col min="9" max="9" width="8" style="37" customWidth="1"/>
    <col min="10" max="16384" width="8.7265625" style="37"/>
  </cols>
  <sheetData>
    <row r="1" spans="1:9" ht="15.5" x14ac:dyDescent="0.35">
      <c r="A1" s="5" t="s">
        <v>324</v>
      </c>
    </row>
    <row r="3" spans="1:9" ht="13" x14ac:dyDescent="0.3">
      <c r="A3" s="6" t="s">
        <v>325</v>
      </c>
    </row>
    <row r="4" spans="1:9" s="81" customFormat="1" ht="38" x14ac:dyDescent="0.3">
      <c r="A4" s="177" t="s">
        <v>261</v>
      </c>
      <c r="B4" s="178" t="s">
        <v>81</v>
      </c>
      <c r="C4" s="178" t="s">
        <v>80</v>
      </c>
      <c r="D4" s="178" t="s">
        <v>317</v>
      </c>
      <c r="E4" s="178" t="s">
        <v>321</v>
      </c>
      <c r="F4" s="178" t="s">
        <v>82</v>
      </c>
      <c r="G4" s="178" t="s">
        <v>322</v>
      </c>
      <c r="H4" s="178" t="s">
        <v>15</v>
      </c>
      <c r="I4" s="101" t="s">
        <v>114</v>
      </c>
    </row>
    <row r="5" spans="1:9" ht="13" x14ac:dyDescent="0.3">
      <c r="A5" s="4">
        <v>2002</v>
      </c>
      <c r="B5" s="2">
        <v>9406</v>
      </c>
      <c r="C5" s="2">
        <v>6185</v>
      </c>
      <c r="D5" s="2">
        <v>6951</v>
      </c>
      <c r="E5" s="2">
        <v>8423</v>
      </c>
      <c r="F5" s="2">
        <v>1101</v>
      </c>
      <c r="G5" s="2">
        <v>2838</v>
      </c>
      <c r="H5" s="2">
        <v>3947</v>
      </c>
      <c r="I5" s="73">
        <f t="shared" ref="I5:I22" si="0">SUM(B5:H5)</f>
        <v>38851</v>
      </c>
    </row>
    <row r="6" spans="1:9" ht="13" x14ac:dyDescent="0.3">
      <c r="A6" s="4">
        <v>2003</v>
      </c>
      <c r="B6" s="2">
        <v>9209</v>
      </c>
      <c r="C6" s="2">
        <v>6722</v>
      </c>
      <c r="D6" s="2">
        <v>6618</v>
      </c>
      <c r="E6" s="2">
        <v>7822</v>
      </c>
      <c r="F6" s="2">
        <v>1098</v>
      </c>
      <c r="G6" s="2">
        <v>2606</v>
      </c>
      <c r="H6" s="2">
        <v>4076</v>
      </c>
      <c r="I6" s="73">
        <f t="shared" si="0"/>
        <v>38151</v>
      </c>
    </row>
    <row r="7" spans="1:9" ht="13" x14ac:dyDescent="0.3">
      <c r="A7" s="4">
        <v>2004</v>
      </c>
      <c r="B7" s="2">
        <v>9125</v>
      </c>
      <c r="C7" s="2">
        <v>6064</v>
      </c>
      <c r="D7" s="2">
        <v>6543</v>
      </c>
      <c r="E7" s="2">
        <v>7410</v>
      </c>
      <c r="F7" s="2">
        <v>1031</v>
      </c>
      <c r="G7" s="2">
        <v>2330</v>
      </c>
      <c r="H7" s="2">
        <v>4312</v>
      </c>
      <c r="I7" s="73">
        <f t="shared" si="0"/>
        <v>36815</v>
      </c>
    </row>
    <row r="8" spans="1:9" ht="13" x14ac:dyDescent="0.3">
      <c r="A8" s="4">
        <v>2005</v>
      </c>
      <c r="B8" s="2">
        <v>8923</v>
      </c>
      <c r="C8" s="2">
        <v>6110</v>
      </c>
      <c r="D8" s="2">
        <v>6543</v>
      </c>
      <c r="E8" s="2">
        <v>7302</v>
      </c>
      <c r="F8" s="2">
        <v>1090</v>
      </c>
      <c r="G8" s="2">
        <v>2333</v>
      </c>
      <c r="H8" s="2">
        <v>4330</v>
      </c>
      <c r="I8" s="73">
        <f t="shared" si="0"/>
        <v>36631</v>
      </c>
    </row>
    <row r="9" spans="1:9" ht="13" x14ac:dyDescent="0.3">
      <c r="A9" s="4">
        <v>2006</v>
      </c>
      <c r="B9" s="2">
        <v>8816</v>
      </c>
      <c r="C9" s="2">
        <v>7166</v>
      </c>
      <c r="D9" s="2">
        <v>6769</v>
      </c>
      <c r="E9" s="2">
        <v>7476</v>
      </c>
      <c r="F9" s="2">
        <v>1194</v>
      </c>
      <c r="G9" s="2">
        <v>2599</v>
      </c>
      <c r="H9" s="2">
        <v>5112</v>
      </c>
      <c r="I9" s="73">
        <f t="shared" si="0"/>
        <v>39132</v>
      </c>
    </row>
    <row r="10" spans="1:9" ht="13" x14ac:dyDescent="0.3">
      <c r="A10" s="4">
        <v>2007</v>
      </c>
      <c r="B10" s="2">
        <v>8752</v>
      </c>
      <c r="C10" s="2">
        <v>6984</v>
      </c>
      <c r="D10" s="2">
        <v>6913</v>
      </c>
      <c r="E10" s="2">
        <v>7534</v>
      </c>
      <c r="F10" s="2">
        <v>1226</v>
      </c>
      <c r="G10" s="2">
        <v>2590</v>
      </c>
      <c r="H10" s="2">
        <v>5699</v>
      </c>
      <c r="I10" s="73">
        <f t="shared" si="0"/>
        <v>39698</v>
      </c>
    </row>
    <row r="11" spans="1:9" ht="13" x14ac:dyDescent="0.3">
      <c r="A11" s="4">
        <v>2008</v>
      </c>
      <c r="B11" s="2">
        <v>8659</v>
      </c>
      <c r="C11" s="2">
        <v>7276</v>
      </c>
      <c r="D11" s="2">
        <v>7177</v>
      </c>
      <c r="E11" s="2">
        <v>8233</v>
      </c>
      <c r="F11" s="2">
        <v>1323</v>
      </c>
      <c r="G11" s="2">
        <v>2692</v>
      </c>
      <c r="H11" s="2">
        <v>5569</v>
      </c>
      <c r="I11" s="73">
        <f t="shared" si="0"/>
        <v>40929</v>
      </c>
    </row>
    <row r="12" spans="1:9" ht="13" x14ac:dyDescent="0.3">
      <c r="A12" s="4">
        <v>2009</v>
      </c>
      <c r="B12" s="2">
        <v>8321</v>
      </c>
      <c r="C12" s="2">
        <v>6950</v>
      </c>
      <c r="D12" s="2">
        <v>6895</v>
      </c>
      <c r="E12" s="2">
        <v>7798</v>
      </c>
      <c r="F12" s="2">
        <v>1198</v>
      </c>
      <c r="G12" s="2">
        <v>2717</v>
      </c>
      <c r="H12" s="2">
        <v>6314</v>
      </c>
      <c r="I12" s="73">
        <f t="shared" si="0"/>
        <v>40193</v>
      </c>
    </row>
    <row r="13" spans="1:9" ht="13" x14ac:dyDescent="0.3">
      <c r="A13" s="4">
        <v>2010</v>
      </c>
      <c r="B13" s="2">
        <v>8203</v>
      </c>
      <c r="C13" s="2">
        <v>7469</v>
      </c>
      <c r="D13" s="2">
        <v>7012</v>
      </c>
      <c r="E13" s="2">
        <v>7429</v>
      </c>
      <c r="F13" s="2">
        <v>1235</v>
      </c>
      <c r="G13" s="2">
        <v>2361</v>
      </c>
      <c r="H13" s="2">
        <v>7083</v>
      </c>
      <c r="I13" s="73">
        <f t="shared" si="0"/>
        <v>40792</v>
      </c>
    </row>
    <row r="14" spans="1:9" ht="13" x14ac:dyDescent="0.3">
      <c r="A14" s="4">
        <v>2011</v>
      </c>
      <c r="B14" s="2">
        <v>8165</v>
      </c>
      <c r="C14" s="2">
        <v>7653</v>
      </c>
      <c r="D14" s="2">
        <v>7086</v>
      </c>
      <c r="E14" s="2">
        <v>7023</v>
      </c>
      <c r="F14" s="2">
        <v>1265</v>
      </c>
      <c r="G14" s="2">
        <v>2335</v>
      </c>
      <c r="H14" s="2">
        <v>6477</v>
      </c>
      <c r="I14" s="73">
        <f t="shared" si="0"/>
        <v>40004</v>
      </c>
    </row>
    <row r="15" spans="1:9" ht="13" x14ac:dyDescent="0.3">
      <c r="A15" s="4">
        <v>2012</v>
      </c>
      <c r="B15" s="2">
        <v>7909</v>
      </c>
      <c r="C15" s="2">
        <v>7228</v>
      </c>
      <c r="D15" s="2">
        <v>6984</v>
      </c>
      <c r="E15" s="2">
        <v>6601</v>
      </c>
      <c r="F15" s="2">
        <v>1231</v>
      </c>
      <c r="G15" s="2">
        <v>2323</v>
      </c>
      <c r="H15" s="2">
        <v>7008</v>
      </c>
      <c r="I15" s="73">
        <f t="shared" si="0"/>
        <v>39284</v>
      </c>
    </row>
    <row r="16" spans="1:9" ht="13" x14ac:dyDescent="0.3">
      <c r="A16" s="4">
        <v>2013</v>
      </c>
      <c r="B16" s="2">
        <v>7753</v>
      </c>
      <c r="C16" s="2">
        <v>7414</v>
      </c>
      <c r="D16" s="2">
        <v>6966</v>
      </c>
      <c r="E16" s="2">
        <v>6881</v>
      </c>
      <c r="F16" s="2">
        <v>1229</v>
      </c>
      <c r="G16" s="2">
        <v>2289</v>
      </c>
      <c r="H16" s="2">
        <v>7284</v>
      </c>
      <c r="I16" s="73">
        <f t="shared" si="0"/>
        <v>39816</v>
      </c>
    </row>
    <row r="17" spans="1:9" ht="13" x14ac:dyDescent="0.3">
      <c r="A17" s="4">
        <v>2014</v>
      </c>
      <c r="B17" s="2">
        <v>9058</v>
      </c>
      <c r="C17" s="2">
        <v>7260</v>
      </c>
      <c r="D17" s="2">
        <v>6826</v>
      </c>
      <c r="E17" s="2">
        <v>6485</v>
      </c>
      <c r="F17" s="2">
        <v>1272</v>
      </c>
      <c r="G17" s="2">
        <v>2051</v>
      </c>
      <c r="H17" s="2">
        <v>7657</v>
      </c>
      <c r="I17" s="73">
        <f t="shared" si="0"/>
        <v>40609</v>
      </c>
    </row>
    <row r="18" spans="1:9" ht="13" x14ac:dyDescent="0.3">
      <c r="A18" s="4">
        <v>2015</v>
      </c>
      <c r="B18" s="2">
        <v>8373</v>
      </c>
      <c r="C18" s="2">
        <v>7257</v>
      </c>
      <c r="D18" s="2">
        <v>6759</v>
      </c>
      <c r="E18" s="2">
        <v>6450</v>
      </c>
      <c r="F18" s="2">
        <v>1240</v>
      </c>
      <c r="G18" s="2">
        <v>2107</v>
      </c>
      <c r="H18" s="2">
        <v>8062</v>
      </c>
      <c r="I18" s="73">
        <f t="shared" si="0"/>
        <v>40248</v>
      </c>
    </row>
    <row r="19" spans="1:9" ht="13" x14ac:dyDescent="0.3">
      <c r="A19" s="4">
        <v>2016</v>
      </c>
      <c r="B19" s="2">
        <v>8143</v>
      </c>
      <c r="C19" s="2">
        <v>7110</v>
      </c>
      <c r="D19" s="2">
        <v>6575</v>
      </c>
      <c r="E19" s="2">
        <v>6778</v>
      </c>
      <c r="F19" s="2">
        <v>1240</v>
      </c>
      <c r="G19" s="2">
        <v>2047</v>
      </c>
      <c r="H19" s="2">
        <v>8030</v>
      </c>
      <c r="I19" s="73">
        <f t="shared" si="0"/>
        <v>39923</v>
      </c>
    </row>
    <row r="20" spans="1:9" ht="13" x14ac:dyDescent="0.3">
      <c r="A20" s="4">
        <v>2017</v>
      </c>
      <c r="B20" s="2">
        <v>7732</v>
      </c>
      <c r="C20" s="2">
        <v>6869</v>
      </c>
      <c r="D20" s="2">
        <v>6519</v>
      </c>
      <c r="E20" s="2">
        <v>6912</v>
      </c>
      <c r="F20" s="2">
        <v>1323</v>
      </c>
      <c r="G20" s="2">
        <v>2037</v>
      </c>
      <c r="H20" s="2">
        <v>8381</v>
      </c>
      <c r="I20" s="73">
        <f t="shared" si="0"/>
        <v>39773</v>
      </c>
    </row>
    <row r="21" spans="1:9" ht="13" x14ac:dyDescent="0.3">
      <c r="A21" s="4">
        <v>2018</v>
      </c>
      <c r="B21" s="2">
        <v>8514</v>
      </c>
      <c r="C21" s="2">
        <v>6741</v>
      </c>
      <c r="D21" s="2">
        <v>6803</v>
      </c>
      <c r="E21" s="2">
        <v>6241</v>
      </c>
      <c r="F21" s="2">
        <v>1391</v>
      </c>
      <c r="G21" s="2">
        <v>2027</v>
      </c>
      <c r="H21" s="2">
        <v>8350</v>
      </c>
      <c r="I21" s="73">
        <f t="shared" si="0"/>
        <v>40067</v>
      </c>
    </row>
    <row r="22" spans="1:9" ht="13" x14ac:dyDescent="0.3">
      <c r="A22" s="4">
        <v>2019</v>
      </c>
      <c r="B22" s="2">
        <v>8543</v>
      </c>
      <c r="C22" s="2">
        <v>6766</v>
      </c>
      <c r="D22" s="2">
        <v>6971</v>
      </c>
      <c r="E22" s="2">
        <v>6525</v>
      </c>
      <c r="F22" s="2">
        <v>1456</v>
      </c>
      <c r="G22" s="2">
        <v>2013</v>
      </c>
      <c r="H22" s="2">
        <v>8715</v>
      </c>
      <c r="I22" s="73">
        <f t="shared" si="0"/>
        <v>40989</v>
      </c>
    </row>
    <row r="23" spans="1:9" ht="13" x14ac:dyDescent="0.3">
      <c r="A23" s="4">
        <v>2020</v>
      </c>
      <c r="B23" s="2">
        <v>8944</v>
      </c>
      <c r="C23" s="2">
        <v>6959</v>
      </c>
      <c r="D23" s="2">
        <v>6903</v>
      </c>
      <c r="E23" s="2">
        <v>6265</v>
      </c>
      <c r="F23" s="2">
        <v>1495</v>
      </c>
      <c r="G23" s="2">
        <v>2044</v>
      </c>
      <c r="H23" s="2">
        <v>8733</v>
      </c>
      <c r="I23" s="73">
        <f>SUM(B23:H23)</f>
        <v>41343</v>
      </c>
    </row>
    <row r="24" spans="1:9" ht="13" x14ac:dyDescent="0.3">
      <c r="A24" s="4">
        <v>2021</v>
      </c>
      <c r="B24" s="2">
        <v>9409</v>
      </c>
      <c r="C24" s="2">
        <v>7147</v>
      </c>
      <c r="D24" s="2">
        <v>6564</v>
      </c>
      <c r="E24" s="2">
        <v>6049</v>
      </c>
      <c r="F24" s="2">
        <v>1448</v>
      </c>
      <c r="G24" s="2">
        <v>2029</v>
      </c>
      <c r="H24" s="2">
        <v>8937</v>
      </c>
      <c r="I24" s="73">
        <f>SUM(B24:H24)</f>
        <v>41583</v>
      </c>
    </row>
    <row r="25" spans="1:9" ht="13" x14ac:dyDescent="0.3">
      <c r="A25" s="4">
        <v>2022</v>
      </c>
      <c r="B25" s="2">
        <v>9562</v>
      </c>
      <c r="C25" s="2">
        <v>7507</v>
      </c>
      <c r="D25" s="2">
        <v>6507</v>
      </c>
      <c r="E25" s="2">
        <v>6079</v>
      </c>
      <c r="F25" s="2">
        <v>1437</v>
      </c>
      <c r="G25" s="2">
        <v>1916</v>
      </c>
      <c r="H25" s="2">
        <v>9910</v>
      </c>
      <c r="I25" s="73">
        <f>SUM(B25:H25)</f>
        <v>42918</v>
      </c>
    </row>
    <row r="26" spans="1:9" ht="13" x14ac:dyDescent="0.3">
      <c r="A26" s="4">
        <v>2023</v>
      </c>
      <c r="B26" s="2">
        <v>9899</v>
      </c>
      <c r="C26" s="2">
        <v>8044</v>
      </c>
      <c r="D26" s="2">
        <v>6899</v>
      </c>
      <c r="E26" s="2">
        <v>5677</v>
      </c>
      <c r="F26" s="2">
        <v>1440</v>
      </c>
      <c r="G26" s="2">
        <v>2042</v>
      </c>
      <c r="H26" s="2">
        <v>10437</v>
      </c>
      <c r="I26" s="73">
        <f>SUM(B26:H26)</f>
        <v>44438</v>
      </c>
    </row>
    <row r="27" spans="1:9" ht="13" x14ac:dyDescent="0.3">
      <c r="A27" s="4"/>
      <c r="B27" s="2"/>
      <c r="C27" s="2"/>
      <c r="D27" s="2"/>
      <c r="E27" s="2"/>
      <c r="F27" s="2"/>
      <c r="G27" s="2"/>
      <c r="H27" s="2"/>
      <c r="I27" s="73"/>
    </row>
    <row r="28" spans="1:9" ht="13" x14ac:dyDescent="0.3">
      <c r="A28" s="37" t="s">
        <v>349</v>
      </c>
      <c r="B28" s="2"/>
      <c r="C28" s="2"/>
      <c r="D28" s="2"/>
      <c r="E28" s="2"/>
      <c r="F28" s="2"/>
      <c r="G28" s="2"/>
      <c r="H28" s="2"/>
      <c r="I28" s="73"/>
    </row>
    <row r="29" spans="1:9" ht="13" x14ac:dyDescent="0.3">
      <c r="B29" s="2"/>
      <c r="C29" s="2"/>
      <c r="D29" s="2"/>
      <c r="E29" s="2"/>
      <c r="F29" s="2"/>
      <c r="G29" s="2"/>
      <c r="H29" s="2"/>
      <c r="I29" s="73"/>
    </row>
    <row r="30" spans="1:9" x14ac:dyDescent="0.25">
      <c r="A30" s="37" t="s">
        <v>323</v>
      </c>
    </row>
    <row r="31" spans="1:9" x14ac:dyDescent="0.25">
      <c r="A31" s="37" t="s">
        <v>407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30" ma:contentTypeDescription="" ma:contentTypeScope="" ma:versionID="d838de84629e85a163c2e13bf36970d3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08caf3b99538338afa48ddca83e2c231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43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  <lcf76f155ced4ddcb4097134ff3c332f xmlns="fd04a1c1-2277-4a2f-9adc-da3c59e10c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2EC40F-18AE-4611-B558-DB8D95F4A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B4111-E62E-4637-B614-FB6607C6D90E}">
  <ds:schemaRefs>
    <ds:schemaRef ds:uri="http://purl.org/dc/terms/"/>
    <ds:schemaRef ds:uri="http://schemas.openxmlformats.org/package/2006/metadata/core-properties"/>
    <ds:schemaRef ds:uri="9ffb8744-d56d-4c59-b7f5-c1b64f91b42f"/>
    <ds:schemaRef ds:uri="290674ff-fe18-4abe-9a8c-9d7bfd8014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d04a1c1-2277-4a2f-9adc-da3c59e10c8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Residential lending</vt:lpstr>
      <vt:lpstr>9 Corporate finance inst.</vt:lpstr>
      <vt:lpstr>10 Insurance inst.</vt:lpstr>
      <vt:lpstr>11 Payments</vt:lpstr>
      <vt:lpstr>12 Financial stability funds</vt:lpstr>
      <vt:lpstr>13 Banks</vt:lpstr>
      <vt:lpstr>14 Bank branches</vt:lpstr>
      <vt:lpstr>15 Bank employees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2024-04-16T11:39:51Z</cp:lastPrinted>
  <dcterms:created xsi:type="dcterms:W3CDTF">2001-02-09T12:50:28Z</dcterms:created>
  <dcterms:modified xsi:type="dcterms:W3CDTF">2024-04-24T07:36:57Z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  <property fmtid="{D5CDD505-2E9C-101B-9397-08002B2CF9AE}" pid="15" name="MSIP_Label_84d1788a-8774-4b28-bfb9-4d424aeacd42_Enabled">
    <vt:lpwstr>true</vt:lpwstr>
  </property>
  <property fmtid="{D5CDD505-2E9C-101B-9397-08002B2CF9AE}" pid="16" name="MSIP_Label_84d1788a-8774-4b28-bfb9-4d424aeacd42_SetDate">
    <vt:lpwstr>2024-04-16T10:59:39Z</vt:lpwstr>
  </property>
  <property fmtid="{D5CDD505-2E9C-101B-9397-08002B2CF9AE}" pid="17" name="MSIP_Label_84d1788a-8774-4b28-bfb9-4d424aeacd42_Method">
    <vt:lpwstr>Standard</vt:lpwstr>
  </property>
  <property fmtid="{D5CDD505-2E9C-101B-9397-08002B2CF9AE}" pid="18" name="MSIP_Label_84d1788a-8774-4b28-bfb9-4d424aeacd42_Name">
    <vt:lpwstr>defa4170-0d19-0005-0004-bc88714345d2</vt:lpwstr>
  </property>
  <property fmtid="{D5CDD505-2E9C-101B-9397-08002B2CF9AE}" pid="19" name="MSIP_Label_84d1788a-8774-4b28-bfb9-4d424aeacd42_SiteId">
    <vt:lpwstr>49852dc2-8ad6-48da-8a50-cf51cad5c586</vt:lpwstr>
  </property>
  <property fmtid="{D5CDD505-2E9C-101B-9397-08002B2CF9AE}" pid="20" name="MSIP_Label_84d1788a-8774-4b28-bfb9-4d424aeacd42_ActionId">
    <vt:lpwstr>06341940-f210-4933-88bf-f9371d9529a4</vt:lpwstr>
  </property>
  <property fmtid="{D5CDD505-2E9C-101B-9397-08002B2CF9AE}" pid="21" name="MSIP_Label_84d1788a-8774-4b28-bfb9-4d424aeacd42_ContentBits">
    <vt:lpwstr>0</vt:lpwstr>
  </property>
  <property fmtid="{D5CDD505-2E9C-101B-9397-08002B2CF9AE}" pid="22" name="MediaServiceImageTags">
    <vt:lpwstr/>
  </property>
</Properties>
</file>