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kforeningen.sharepoint.com/id/Inf/doc/Bank- och finansstatistik/"/>
    </mc:Choice>
  </mc:AlternateContent>
  <xr:revisionPtr revIDLastSave="10" documentId="8_{F219CC03-3892-45EA-B85E-8451FC5BDA6C}" xr6:coauthVersionLast="45" xr6:coauthVersionMax="45" xr10:uidLastSave="{239945E5-CC1B-4678-B230-29726C0DCB7F}"/>
  <bookViews>
    <workbookView xWindow="28680" yWindow="-120" windowWidth="29040" windowHeight="15840" tabRatio="597" xr2:uid="{00000000-000D-0000-FFFF-FFFF00000000}"/>
  </bookViews>
  <sheets>
    <sheet name="Basic facts" sheetId="29" r:id="rId1"/>
    <sheet name="1 Commercial banks" sheetId="26" r:id="rId2"/>
    <sheet name="2 dep &amp; creditmarket" sheetId="31" r:id="rId3"/>
    <sheet name="3 banking groups" sheetId="22" r:id="rId4"/>
    <sheet name="4 Savings banks" sheetId="24" r:id="rId5"/>
    <sheet name="5  Bank result and balance" sheetId="28" r:id="rId6"/>
    <sheet name="6 Bank asset and liabilities" sheetId="8" r:id="rId7"/>
    <sheet name="7 Bank deposit and lending" sheetId="9" r:id="rId8"/>
    <sheet name="8 Mortgage lending" sheetId="13" r:id="rId9"/>
    <sheet name="9 Corporate finance inst." sheetId="18" r:id="rId10"/>
    <sheet name="10 Insurance inst." sheetId="19" r:id="rId11"/>
    <sheet name="11 Payments" sheetId="32" r:id="rId12"/>
    <sheet name="12 Financial stability funds" sheetId="33" r:id="rId13"/>
    <sheet name="13 Banks" sheetId="34" r:id="rId14"/>
    <sheet name="14 Bank branches" sheetId="35" r:id="rId15"/>
    <sheet name="15 Bank employees" sheetId="36" r:id="rId16"/>
  </sheets>
  <definedNames>
    <definedName name="_xlnm.Print_Area" localSheetId="1">'1 Commercial banks'!$A$1:$G$126</definedName>
    <definedName name="_xlnm.Print_Area" localSheetId="2">'2 dep &amp; creditmarket'!$A$1:$L$65</definedName>
    <definedName name="_xlnm.Print_Area" localSheetId="5">'5  Bank result and balance'!$A$1:$H$39</definedName>
    <definedName name="_xlnm.Print_Area" localSheetId="6">'6 Bank asset and liabilities'!$A$1:$H$69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36" l="1"/>
  <c r="I6" i="36"/>
  <c r="I7" i="36"/>
  <c r="I8" i="36"/>
  <c r="I9" i="36"/>
  <c r="I10" i="36"/>
  <c r="I11" i="36"/>
  <c r="I12" i="36"/>
  <c r="I13" i="36"/>
  <c r="I14" i="36"/>
  <c r="I15" i="36"/>
  <c r="I16" i="36"/>
  <c r="I17" i="36"/>
  <c r="I18" i="36"/>
  <c r="I19" i="36"/>
  <c r="I20" i="36"/>
  <c r="I21" i="36"/>
  <c r="I22" i="36"/>
  <c r="K22" i="35"/>
  <c r="K21" i="35"/>
  <c r="K20" i="35"/>
  <c r="K19" i="35"/>
  <c r="K18" i="35"/>
  <c r="K17" i="35"/>
  <c r="K16" i="35"/>
  <c r="K15" i="35"/>
  <c r="K14" i="35"/>
  <c r="K13" i="35"/>
  <c r="K12" i="35"/>
  <c r="K11" i="35"/>
  <c r="K10" i="35"/>
  <c r="K9" i="35"/>
  <c r="K8" i="35"/>
  <c r="K7" i="35"/>
  <c r="K6" i="35"/>
  <c r="K5" i="35"/>
  <c r="G32" i="34"/>
  <c r="G31" i="34"/>
  <c r="G30" i="34"/>
  <c r="G29" i="34"/>
  <c r="G28" i="34"/>
  <c r="G27" i="34"/>
  <c r="G26" i="34"/>
  <c r="G25" i="34"/>
  <c r="G24" i="34"/>
  <c r="G23" i="34"/>
  <c r="G22" i="34"/>
  <c r="G21" i="34"/>
  <c r="G20" i="34"/>
  <c r="G19" i="34"/>
  <c r="G18" i="34"/>
  <c r="G17" i="34"/>
  <c r="G16" i="34"/>
  <c r="G15" i="34"/>
  <c r="G14" i="34"/>
  <c r="G13" i="34"/>
  <c r="G12" i="34"/>
  <c r="G11" i="34"/>
  <c r="G10" i="34"/>
  <c r="G9" i="34"/>
  <c r="G8" i="34"/>
  <c r="G7" i="34"/>
  <c r="G6" i="34"/>
  <c r="G5" i="34"/>
  <c r="H29" i="32" l="1"/>
  <c r="E20" i="13"/>
  <c r="H48" i="9"/>
  <c r="H25" i="9"/>
  <c r="H55" i="8"/>
  <c r="H28" i="8"/>
  <c r="C18" i="24"/>
  <c r="B18" i="24"/>
  <c r="G18" i="24"/>
  <c r="F18" i="24"/>
  <c r="E18" i="24"/>
  <c r="D18" i="24"/>
  <c r="L52" i="31"/>
  <c r="L26" i="31"/>
  <c r="C83" i="26"/>
  <c r="D83" i="26"/>
  <c r="E83" i="26"/>
  <c r="F83" i="26"/>
  <c r="G83" i="26"/>
  <c r="B83" i="26"/>
  <c r="H28" i="32" l="1"/>
  <c r="H27" i="32"/>
  <c r="G16" i="24" l="1"/>
  <c r="F16" i="24"/>
  <c r="E16" i="24"/>
  <c r="D16" i="24"/>
  <c r="C16" i="24"/>
  <c r="B16" i="24"/>
  <c r="N27" i="33" l="1"/>
  <c r="E19" i="13" l="1"/>
  <c r="H47" i="9"/>
  <c r="H24" i="9"/>
  <c r="H54" i="8"/>
  <c r="H27" i="8"/>
  <c r="L51" i="31"/>
  <c r="L25" i="31"/>
  <c r="N26" i="33" l="1"/>
  <c r="N25" i="33"/>
  <c r="N24" i="33"/>
  <c r="N23" i="33"/>
  <c r="N22" i="33"/>
  <c r="N21" i="33"/>
  <c r="N20" i="33"/>
  <c r="N19" i="33"/>
  <c r="N18" i="33"/>
  <c r="N17" i="33"/>
  <c r="N16" i="33"/>
  <c r="N15" i="33"/>
  <c r="N14" i="33"/>
  <c r="N13" i="33"/>
  <c r="N12" i="33"/>
  <c r="N11" i="33"/>
  <c r="N10" i="33"/>
  <c r="N9" i="33"/>
  <c r="N8" i="33"/>
  <c r="N7" i="33"/>
  <c r="N6" i="33"/>
  <c r="N5" i="33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H8" i="32"/>
  <c r="H7" i="32"/>
  <c r="H6" i="32"/>
  <c r="H5" i="32"/>
  <c r="E18" i="13"/>
  <c r="E17" i="13"/>
  <c r="E16" i="13"/>
  <c r="H46" i="9"/>
  <c r="H45" i="9"/>
  <c r="H23" i="9"/>
  <c r="H22" i="9"/>
  <c r="H53" i="8"/>
  <c r="H52" i="8"/>
  <c r="H26" i="8"/>
  <c r="H25" i="8"/>
  <c r="L50" i="31"/>
  <c r="L49" i="31"/>
  <c r="L48" i="31"/>
  <c r="L47" i="31"/>
  <c r="L24" i="31"/>
  <c r="L23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31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5" i="31"/>
  <c r="H44" i="9"/>
  <c r="H43" i="9"/>
  <c r="H21" i="9"/>
  <c r="H20" i="9"/>
  <c r="H51" i="8"/>
  <c r="H50" i="8"/>
  <c r="H24" i="8"/>
  <c r="H23" i="8"/>
  <c r="E15" i="13"/>
  <c r="I44" i="29"/>
  <c r="H51" i="29" s="1"/>
  <c r="E14" i="13"/>
  <c r="H42" i="9"/>
  <c r="H19" i="9"/>
  <c r="H49" i="8"/>
  <c r="H22" i="8"/>
  <c r="E13" i="13"/>
  <c r="H41" i="9"/>
  <c r="H18" i="9"/>
  <c r="H48" i="8"/>
  <c r="H21" i="8"/>
  <c r="H20" i="8"/>
  <c r="E12" i="13"/>
  <c r="H40" i="9"/>
  <c r="H17" i="9"/>
  <c r="H47" i="8"/>
  <c r="E11" i="13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I4" i="29"/>
  <c r="H7" i="29" s="1"/>
  <c r="D49" i="29"/>
  <c r="C49" i="29"/>
  <c r="D35" i="29"/>
  <c r="C35" i="29"/>
  <c r="D17" i="29"/>
  <c r="C17" i="29"/>
  <c r="D12" i="29"/>
  <c r="C12" i="29"/>
  <c r="C4" i="29"/>
  <c r="B17" i="19"/>
  <c r="C14" i="19" s="1"/>
  <c r="E10" i="13"/>
  <c r="E9" i="13"/>
  <c r="E8" i="13"/>
  <c r="E7" i="13"/>
  <c r="E6" i="13"/>
  <c r="E5" i="13"/>
  <c r="I34" i="29"/>
  <c r="H36" i="29" s="1"/>
  <c r="I21" i="29"/>
  <c r="H21" i="29" s="1"/>
  <c r="D4" i="29"/>
  <c r="C10" i="22"/>
  <c r="D10" i="22"/>
  <c r="E10" i="22"/>
  <c r="F10" i="22"/>
  <c r="G10" i="22"/>
  <c r="B10" i="22"/>
  <c r="I12" i="29"/>
  <c r="H13" i="29" s="1"/>
  <c r="H44" i="29" l="1"/>
  <c r="H50" i="29"/>
  <c r="H45" i="29"/>
  <c r="C10" i="19"/>
  <c r="C13" i="19"/>
  <c r="C6" i="19"/>
  <c r="C11" i="19"/>
  <c r="C8" i="19"/>
  <c r="C9" i="19"/>
  <c r="H47" i="29"/>
  <c r="H4" i="29"/>
  <c r="H49" i="29"/>
  <c r="H39" i="29"/>
  <c r="H48" i="29"/>
  <c r="H46" i="29"/>
  <c r="H5" i="29"/>
  <c r="H34" i="29"/>
  <c r="H37" i="29"/>
  <c r="H40" i="29"/>
  <c r="H38" i="29"/>
  <c r="H35" i="29"/>
  <c r="H23" i="29"/>
  <c r="H22" i="29"/>
  <c r="H24" i="29"/>
  <c r="H6" i="29"/>
  <c r="H9" i="29"/>
  <c r="H8" i="29"/>
  <c r="H14" i="29"/>
  <c r="H16" i="29"/>
  <c r="C4" i="19"/>
  <c r="H17" i="29"/>
  <c r="H12" i="29"/>
  <c r="H15" i="29"/>
  <c r="C12" i="19"/>
  <c r="C7" i="19"/>
  <c r="C15" i="19"/>
  <c r="C16" i="19"/>
  <c r="C5" i="19"/>
  <c r="C17" i="19" l="1"/>
</calcChain>
</file>

<file path=xl/sharedStrings.xml><?xml version="1.0" encoding="utf-8"?>
<sst xmlns="http://schemas.openxmlformats.org/spreadsheetml/2006/main" count="560" uniqueCount="418">
  <si>
    <t>Basic facts about the Swedish banking market</t>
  </si>
  <si>
    <t>Banks</t>
  </si>
  <si>
    <t>Bank deposits from the public</t>
  </si>
  <si>
    <t>Total number</t>
  </si>
  <si>
    <t>Total deposits, SEK billions</t>
  </si>
  <si>
    <t>of which:</t>
  </si>
  <si>
    <t>Swedish commercial banks</t>
  </si>
  <si>
    <t>Households</t>
  </si>
  <si>
    <t>foreign commercial banks</t>
  </si>
  <si>
    <t>Companies</t>
  </si>
  <si>
    <t>foreign banks' branches</t>
  </si>
  <si>
    <t>Local governments</t>
  </si>
  <si>
    <t>savings banks</t>
  </si>
  <si>
    <t>Foreign public</t>
  </si>
  <si>
    <t>cooperative banks</t>
  </si>
  <si>
    <t>Others</t>
  </si>
  <si>
    <t>Bank branch offices</t>
  </si>
  <si>
    <t>Bank lending to the public</t>
  </si>
  <si>
    <t>Total lending, SEK billions</t>
  </si>
  <si>
    <t>commercial banks</t>
  </si>
  <si>
    <t>Bank employees</t>
  </si>
  <si>
    <t>Total residential lending to the public</t>
  </si>
  <si>
    <t>by collateral</t>
  </si>
  <si>
    <t>Banknotes and coins in circulation</t>
  </si>
  <si>
    <t>Yealy average, SEK billion</t>
  </si>
  <si>
    <t>One-familiy dwellings</t>
  </si>
  <si>
    <t>Tenant-owner apartments</t>
  </si>
  <si>
    <t>ATMs (Autom. Teller Machines)</t>
  </si>
  <si>
    <t>Apartment blocks</t>
  </si>
  <si>
    <t>Total number of ATMs</t>
  </si>
  <si>
    <t>Number of transactions, millions</t>
  </si>
  <si>
    <t>Mortgage institutions lending</t>
  </si>
  <si>
    <t>Transaction amount, SEK billions</t>
  </si>
  <si>
    <t>distributed by initial interest rate period</t>
  </si>
  <si>
    <t>New loans during the period</t>
  </si>
  <si>
    <t>(Point of Sale) Card terminals</t>
  </si>
  <si>
    <t>variable interest rate</t>
  </si>
  <si>
    <t>Number of terminals</t>
  </si>
  <si>
    <t>fixed 1-5 years</t>
  </si>
  <si>
    <t>fixed &gt;5 years</t>
  </si>
  <si>
    <t>Household financial savings</t>
  </si>
  <si>
    <t>Payments</t>
  </si>
  <si>
    <t>Total portfolio, SEK billions</t>
  </si>
  <si>
    <t>Tot. number of transactions, millions</t>
  </si>
  <si>
    <t>of which</t>
  </si>
  <si>
    <t>Deposits</t>
  </si>
  <si>
    <t>Checks</t>
  </si>
  <si>
    <t>Mutual funds</t>
  </si>
  <si>
    <t>Credit cards</t>
  </si>
  <si>
    <t>Insurance savings</t>
  </si>
  <si>
    <t>Debit cards</t>
  </si>
  <si>
    <t>Shares</t>
  </si>
  <si>
    <t>Paper-based credit transfers</t>
  </si>
  <si>
    <t>Bonds</t>
  </si>
  <si>
    <t>Non paper-based credit transfers</t>
  </si>
  <si>
    <t>Direct debit</t>
  </si>
  <si>
    <t xml:space="preserve">Household loan from the financial </t>
  </si>
  <si>
    <t>Payments in Real Time (Swish)</t>
  </si>
  <si>
    <t>sector, by collateral</t>
  </si>
  <si>
    <t>Total loans, SEK billions</t>
  </si>
  <si>
    <t>change from last year, percent</t>
  </si>
  <si>
    <t xml:space="preserve">Number of cards (w. payment </t>
  </si>
  <si>
    <t>Other property</t>
  </si>
  <si>
    <t>function)</t>
  </si>
  <si>
    <t>Unsecured credits</t>
  </si>
  <si>
    <t>Total number, millions</t>
  </si>
  <si>
    <t>Financial instruments</t>
  </si>
  <si>
    <t>debit cards</t>
  </si>
  <si>
    <t>Guarantees</t>
  </si>
  <si>
    <t>credit cards and other cards</t>
  </si>
  <si>
    <t>Other collateral</t>
  </si>
  <si>
    <t>E-invoice, private customers</t>
  </si>
  <si>
    <t>Number of E-invoices, millions</t>
  </si>
  <si>
    <t>Swedish banks’ parent</t>
  </si>
  <si>
    <t>No. of</t>
  </si>
  <si>
    <t xml:space="preserve">No. of em- </t>
  </si>
  <si>
    <t>Lending to</t>
  </si>
  <si>
    <t>Deposits fr.</t>
  </si>
  <si>
    <t xml:space="preserve">Total share- </t>
  </si>
  <si>
    <t xml:space="preserve">Balance </t>
  </si>
  <si>
    <t>companies, and subsidiaries</t>
  </si>
  <si>
    <r>
      <t>branches</t>
    </r>
    <r>
      <rPr>
        <b/>
        <vertAlign val="superscript"/>
        <sz val="8"/>
        <rFont val="Arial"/>
        <family val="2"/>
      </rPr>
      <t>1</t>
    </r>
  </si>
  <si>
    <r>
      <t>ployees</t>
    </r>
    <r>
      <rPr>
        <b/>
        <vertAlign val="superscript"/>
        <sz val="8"/>
        <rFont val="Arial"/>
        <family val="2"/>
      </rPr>
      <t>2</t>
    </r>
  </si>
  <si>
    <r>
      <t>the public</t>
    </r>
    <r>
      <rPr>
        <b/>
        <vertAlign val="superscript"/>
        <sz val="8"/>
        <rFont val="Arial"/>
        <family val="2"/>
      </rPr>
      <t>3</t>
    </r>
  </si>
  <si>
    <r>
      <t>the public</t>
    </r>
    <r>
      <rPr>
        <b/>
        <vertAlign val="superscript"/>
        <sz val="8"/>
        <rFont val="Arial"/>
        <family val="2"/>
      </rPr>
      <t>4</t>
    </r>
  </si>
  <si>
    <t>holders’ equity</t>
  </si>
  <si>
    <t>sheet total</t>
  </si>
  <si>
    <t>and branches of foreign banks</t>
  </si>
  <si>
    <t>in Sweden</t>
  </si>
  <si>
    <t xml:space="preserve">  (SEK m)</t>
  </si>
  <si>
    <t xml:space="preserve"> (SEK m)</t>
  </si>
  <si>
    <t>Svenska Handelsbanken</t>
  </si>
  <si>
    <t>SEB</t>
  </si>
  <si>
    <t>Swedbank</t>
  </si>
  <si>
    <t>Danske Bank, branch</t>
  </si>
  <si>
    <t>-</t>
  </si>
  <si>
    <r>
      <t>SBAB Bank</t>
    </r>
    <r>
      <rPr>
        <vertAlign val="superscript"/>
        <sz val="9"/>
        <rFont val="Arial"/>
        <family val="2"/>
      </rPr>
      <t>6</t>
    </r>
  </si>
  <si>
    <r>
      <t>Länsförsäkringar Bank</t>
    </r>
    <r>
      <rPr>
        <vertAlign val="superscript"/>
        <sz val="9"/>
        <rFont val="Arial"/>
        <family val="2"/>
      </rPr>
      <t>7</t>
    </r>
  </si>
  <si>
    <t>Landshypotek Bank</t>
  </si>
  <si>
    <t>Skandiabanken</t>
  </si>
  <si>
    <r>
      <t>Sparbanken Skåne</t>
    </r>
    <r>
      <rPr>
        <vertAlign val="superscript"/>
        <sz val="9"/>
        <rFont val="Arial"/>
        <family val="2"/>
      </rPr>
      <t>8</t>
    </r>
  </si>
  <si>
    <t>DNB Bank, branch</t>
  </si>
  <si>
    <t>IKANO Bank</t>
  </si>
  <si>
    <t>Volvofinans Bank</t>
  </si>
  <si>
    <t>Nordnet Bank</t>
  </si>
  <si>
    <t>Santander Consumer Bank, branch</t>
  </si>
  <si>
    <t>Avanza Bank</t>
  </si>
  <si>
    <t>Resurs Bank</t>
  </si>
  <si>
    <t>Collector Bank</t>
  </si>
  <si>
    <r>
      <t>Sparbanken Sjuhärad</t>
    </r>
    <r>
      <rPr>
        <vertAlign val="superscript"/>
        <sz val="9"/>
        <rFont val="Arial"/>
        <family val="2"/>
      </rPr>
      <t>8</t>
    </r>
  </si>
  <si>
    <t>Marginalen Bank</t>
  </si>
  <si>
    <t>Nordax Bank</t>
  </si>
  <si>
    <t>ICA Banken</t>
  </si>
  <si>
    <t>Varbergs Sparbank</t>
  </si>
  <si>
    <t>Ålandsbanken, branch</t>
  </si>
  <si>
    <t>Sparbanken Alingsås</t>
  </si>
  <si>
    <r>
      <t>Sparbanken Rekarne</t>
    </r>
    <r>
      <rPr>
        <vertAlign val="superscript"/>
        <sz val="9"/>
        <rFont val="Arial"/>
        <family val="2"/>
      </rPr>
      <t>8</t>
    </r>
  </si>
  <si>
    <t>Sparbanken Skaraborg</t>
  </si>
  <si>
    <t>PBB Deutsche Pfandbriefbank, branch</t>
  </si>
  <si>
    <t>Carnegie Investment Bank</t>
  </si>
  <si>
    <t>Forex Bank</t>
  </si>
  <si>
    <t>Bluestep Bank</t>
  </si>
  <si>
    <t>Sparbanken Lidköping</t>
  </si>
  <si>
    <t>Toyota Kreditbank, branch</t>
  </si>
  <si>
    <t>Citibank Europe, branch</t>
  </si>
  <si>
    <t>Sparbanken Eken</t>
  </si>
  <si>
    <t>Bergslagens Sparbank</t>
  </si>
  <si>
    <t>Tjustbygdens Sparbank</t>
  </si>
  <si>
    <t>MedMera Bank</t>
  </si>
  <si>
    <t>Sparbanken Göinge</t>
  </si>
  <si>
    <r>
      <t>Ölands Bank</t>
    </r>
    <r>
      <rPr>
        <vertAlign val="superscript"/>
        <sz val="9"/>
        <rFont val="Arial"/>
        <family val="2"/>
      </rPr>
      <t>8</t>
    </r>
  </si>
  <si>
    <t>TF Bank</t>
  </si>
  <si>
    <t>Erik Penser Bank</t>
  </si>
  <si>
    <t>OK-Q8 Bank</t>
  </si>
  <si>
    <t>Lån &amp; Spar Sverige, branch</t>
  </si>
  <si>
    <r>
      <t>Vimmerby Sparbank</t>
    </r>
    <r>
      <rPr>
        <vertAlign val="superscript"/>
        <sz val="9"/>
        <rFont val="Arial"/>
        <family val="2"/>
      </rPr>
      <t>8</t>
    </r>
  </si>
  <si>
    <t>Aareal Bank, branch</t>
  </si>
  <si>
    <t>UBS UK Stockholm, branch</t>
  </si>
  <si>
    <t>Deutsche Bank, branch</t>
  </si>
  <si>
    <t>UBS Europe, branch</t>
  </si>
  <si>
    <t>Evli Bank, branch</t>
  </si>
  <si>
    <t>Bigbank, branch</t>
  </si>
  <si>
    <t>Catella Bank, branch</t>
  </si>
  <si>
    <t>Northern Trust Global Services, branch</t>
  </si>
  <si>
    <t>Total</t>
  </si>
  <si>
    <r>
      <t xml:space="preserve">. . </t>
    </r>
    <r>
      <rPr>
        <sz val="8"/>
        <rFont val="Arial"/>
        <family val="2"/>
      </rPr>
      <t xml:space="preserve">  Figures not available from the bank.</t>
    </r>
  </si>
  <si>
    <t xml:space="preserve">Please note that the figures of the Swedish commercial banks include the parent banks’ operations in both </t>
  </si>
  <si>
    <t xml:space="preserve">subsidiaries are not included in the figures. The figures of the foreign banks’ branches include only the operations in </t>
  </si>
  <si>
    <t>Sweden. Information on the banks’ operations in the Swedish market can be found in table 2 Deposit and credit</t>
  </si>
  <si>
    <t>Footnotes to Table 1</t>
  </si>
  <si>
    <r>
      <t>1</t>
    </r>
    <r>
      <rPr>
        <sz val="8"/>
        <rFont val="Arial"/>
        <family val="2"/>
      </rPr>
      <t xml:space="preserve">    A branch is defined as an autonomous bank branch. Many banks also provide banking services through</t>
    </r>
  </si>
  <si>
    <r>
      <t>2</t>
    </r>
    <r>
      <rPr>
        <sz val="8"/>
        <rFont val="Arial"/>
        <family val="2"/>
      </rPr>
      <t xml:space="preserve">    Average during the year.</t>
    </r>
  </si>
  <si>
    <r>
      <t>3</t>
    </r>
    <r>
      <rPr>
        <sz val="8"/>
        <rFont val="Arial"/>
        <family val="2"/>
      </rPr>
      <t xml:space="preserve">    Lending to the public (households, companies, local governments etc.).</t>
    </r>
  </si>
  <si>
    <r>
      <t>4</t>
    </r>
    <r>
      <rPr>
        <sz val="8"/>
        <rFont val="Arial"/>
        <family val="2"/>
      </rPr>
      <t xml:space="preserve">    Deposits and funding from the public (households, companies, local governments etc).</t>
    </r>
  </si>
  <si>
    <r>
      <t xml:space="preserve">6      </t>
    </r>
    <r>
      <rPr>
        <sz val="8"/>
        <rFont val="Arial"/>
        <family val="2"/>
      </rPr>
      <t xml:space="preserve">A subsidiary to SBAB Bank is The Swedish Covered Bond Corporation (SCBC) which primary operations comprise the </t>
    </r>
  </si>
  <si>
    <t xml:space="preserve">     issuance of covered bonds secured on residential lending. SCBC does not pursue any own lending activities but instead </t>
  </si>
  <si>
    <t xml:space="preserve">     acquires loans primarily from SBAB Bank. A large share of SBAB Bank's lending is in this way transferred to SCBC.</t>
  </si>
  <si>
    <r>
      <t>7</t>
    </r>
    <r>
      <rPr>
        <sz val="8"/>
        <rFont val="Arial"/>
        <family val="2"/>
      </rPr>
      <t xml:space="preserve">    Employees of Länsförsäkringar Bank do not include bank employees at the regional Länsförsäkringar-insurance</t>
    </r>
  </si>
  <si>
    <r>
      <t xml:space="preserve">        </t>
    </r>
    <r>
      <rPr>
        <sz val="8"/>
        <rFont val="Arial"/>
        <family val="2"/>
      </rPr>
      <t xml:space="preserve">companies bank branches. </t>
    </r>
  </si>
  <si>
    <r>
      <t xml:space="preserve">8    </t>
    </r>
    <r>
      <rPr>
        <sz val="8"/>
        <rFont val="Arial"/>
        <family val="2"/>
      </rPr>
      <t xml:space="preserve">  The bank is partly owned by Swedbank.</t>
    </r>
  </si>
  <si>
    <t>Following banks are since last year no longer registered as bank at the Finansinspektionen (FSA):</t>
  </si>
  <si>
    <t>NB.  All figures relate to the post year-end situation.</t>
  </si>
  <si>
    <t>Source: Each bank respectively.</t>
  </si>
  <si>
    <t xml:space="preserve"> </t>
  </si>
  <si>
    <t>2  Deposit- and credit market in Sweden, end of year</t>
  </si>
  <si>
    <t>Deposit and funding from Swedish households and non-financial companies (Million SEK)</t>
  </si>
  <si>
    <r>
      <t>Handels-banken</t>
    </r>
    <r>
      <rPr>
        <vertAlign val="superscript"/>
        <sz val="10"/>
        <rFont val="Arial"/>
        <family val="2"/>
      </rPr>
      <t>1</t>
    </r>
  </si>
  <si>
    <r>
      <t>Swed-bank</t>
    </r>
    <r>
      <rPr>
        <vertAlign val="superscript"/>
        <sz val="10"/>
        <rFont val="Arial"/>
        <family val="2"/>
      </rPr>
      <t>2</t>
    </r>
  </si>
  <si>
    <r>
      <t>SEB</t>
    </r>
    <r>
      <rPr>
        <vertAlign val="superscript"/>
        <sz val="10"/>
        <rFont val="Arial"/>
        <family val="2"/>
      </rPr>
      <t>3</t>
    </r>
  </si>
  <si>
    <r>
      <t>Nordea</t>
    </r>
    <r>
      <rPr>
        <vertAlign val="superscript"/>
        <sz val="10"/>
        <rFont val="Arial"/>
        <family val="2"/>
      </rPr>
      <t>4</t>
    </r>
  </si>
  <si>
    <r>
      <t>Danske Bank, branch</t>
    </r>
    <r>
      <rPr>
        <vertAlign val="superscript"/>
        <sz val="10"/>
        <rFont val="Arial"/>
        <family val="2"/>
      </rPr>
      <t>5</t>
    </r>
  </si>
  <si>
    <r>
      <t>SBAB Bank</t>
    </r>
    <r>
      <rPr>
        <vertAlign val="superscript"/>
        <sz val="10"/>
        <rFont val="Arial"/>
        <family val="2"/>
      </rPr>
      <t>6</t>
    </r>
  </si>
  <si>
    <r>
      <t>Länsför-säkringar Bank</t>
    </r>
    <r>
      <rPr>
        <vertAlign val="superscript"/>
        <sz val="10"/>
        <rFont val="Arial"/>
        <family val="2"/>
      </rPr>
      <t>7</t>
    </r>
  </si>
  <si>
    <t>Skandia-banken</t>
  </si>
  <si>
    <r>
      <t>Other banks</t>
    </r>
    <r>
      <rPr>
        <vertAlign val="superscript"/>
        <sz val="10"/>
        <rFont val="Arial"/>
        <family val="2"/>
      </rPr>
      <t>8</t>
    </r>
  </si>
  <si>
    <r>
      <t>Other inst.</t>
    </r>
    <r>
      <rPr>
        <vertAlign val="superscript"/>
        <sz val="10"/>
        <rFont val="Arial"/>
        <family val="2"/>
      </rPr>
      <t>9</t>
    </r>
  </si>
  <si>
    <t>Lending to Swedish households and non-financial companies (Million SEK)</t>
  </si>
  <si>
    <t xml:space="preserve">Includes deposits and lending from Handelsbanken, Handelsbanken Finans, Stadshypotek, Handelsbanken Hypotek (until 2002) and </t>
  </si>
  <si>
    <t>Stadshypotek Bank (until 2006).</t>
  </si>
  <si>
    <t>Includes deposits and lending from Swedbank, Swedbank Finans, Swedbank Hypotek, FSB Bolåndirekt Bank (until 2003) and Entercard.</t>
  </si>
  <si>
    <t>Includes deposits and lending from Skandinaviska Enskilda Banken, SEB Finans (until 2006) and SEB Bolån (until 2006).</t>
  </si>
  <si>
    <t>Includes deposits and lending from Danske Bank A/S, branch, and Danske Hypotek AB.</t>
  </si>
  <si>
    <t>Includes depostis and lending from SBAB Bank, SCBC AB, Frispar Bolån (until 2012) och Sveriges Bostadsfinansierings AB (until 2003).</t>
  </si>
  <si>
    <t>Includes depostis and lending from Länsförsäkringar Bank and Länsförsäkringar Hypotek.</t>
  </si>
  <si>
    <t>Commercial banks, savings banks and foreign banks branches in Sweden.</t>
  </si>
  <si>
    <t>Mortgage Lending Institutions, Fincance companies and other credit institutions.</t>
  </si>
  <si>
    <t>Source: SCB</t>
  </si>
  <si>
    <t>No. of em-</t>
  </si>
  <si>
    <t>Deposits from</t>
  </si>
  <si>
    <t>Totalt share-</t>
  </si>
  <si>
    <t>Balance</t>
  </si>
  <si>
    <r>
      <t>ployees</t>
    </r>
    <r>
      <rPr>
        <vertAlign val="superscript"/>
        <sz val="10"/>
        <rFont val="Arial"/>
        <family val="2"/>
      </rPr>
      <t>2</t>
    </r>
  </si>
  <si>
    <t>ployees in</t>
  </si>
  <si>
    <r>
      <t>the public</t>
    </r>
    <r>
      <rPr>
        <b/>
        <vertAlign val="superscript"/>
        <sz val="10"/>
        <rFont val="Arial"/>
        <family val="2"/>
      </rPr>
      <t>3</t>
    </r>
  </si>
  <si>
    <r>
      <t>the public</t>
    </r>
    <r>
      <rPr>
        <vertAlign val="superscript"/>
        <sz val="10"/>
        <rFont val="Arial"/>
        <family val="2"/>
      </rPr>
      <t>4</t>
    </r>
  </si>
  <si>
    <t xml:space="preserve"> sheet total</t>
  </si>
  <si>
    <t>Sweden</t>
  </si>
  <si>
    <t>(SEK m)</t>
  </si>
  <si>
    <t>Handelsbanken</t>
  </si>
  <si>
    <r>
      <t>1</t>
    </r>
    <r>
      <rPr>
        <sz val="8"/>
        <rFont val="Arial"/>
        <family val="2"/>
      </rPr>
      <t xml:space="preserve">    Including all the subsidiaries (however, do not include mutual insurance companies).</t>
    </r>
  </si>
  <si>
    <r>
      <t>3</t>
    </r>
    <r>
      <rPr>
        <sz val="8"/>
        <rFont val="Arial"/>
        <family val="2"/>
      </rPr>
      <t xml:space="preserve">    Lending to swedish and foreign public (households, companies, local governments etc.).</t>
    </r>
  </si>
  <si>
    <t xml:space="preserve">      issued securities, etc.</t>
  </si>
  <si>
    <t xml:space="preserve">The ten largest </t>
  </si>
  <si>
    <t>Capital and</t>
  </si>
  <si>
    <t>branches</t>
  </si>
  <si>
    <r>
      <t>employees</t>
    </r>
    <r>
      <rPr>
        <b/>
        <vertAlign val="superscript"/>
        <sz val="10"/>
        <rFont val="Arial"/>
        <family val="2"/>
      </rPr>
      <t>2</t>
    </r>
  </si>
  <si>
    <r>
      <t>the public</t>
    </r>
    <r>
      <rPr>
        <b/>
        <vertAlign val="superscript"/>
        <sz val="10"/>
        <rFont val="Arial"/>
        <family val="2"/>
      </rPr>
      <t>4</t>
    </r>
  </si>
  <si>
    <t>reserves</t>
  </si>
  <si>
    <t>Sparbanken Nord</t>
  </si>
  <si>
    <t>Sörmlands Sparbank</t>
  </si>
  <si>
    <t>Sparbanken i Karlshamn</t>
  </si>
  <si>
    <t>Sparbanken Syd</t>
  </si>
  <si>
    <t>Orusts Sparbank</t>
  </si>
  <si>
    <t>Westra Wermlands Sparbank</t>
  </si>
  <si>
    <t>Falkenbergs Sparbank</t>
  </si>
  <si>
    <t>Roslagens Sparbank</t>
  </si>
  <si>
    <t>Sparbanken Västra Mälardalen</t>
  </si>
  <si>
    <t>Total above</t>
  </si>
  <si>
    <r>
      <t xml:space="preserve">2 </t>
    </r>
    <r>
      <rPr>
        <sz val="8"/>
        <rFont val="Arial"/>
        <family val="2"/>
      </rPr>
      <t xml:space="preserve">   Average during the year.</t>
    </r>
  </si>
  <si>
    <r>
      <t>4</t>
    </r>
    <r>
      <rPr>
        <sz val="8"/>
        <rFont val="Arial"/>
        <family val="2"/>
      </rPr>
      <t xml:space="preserve">    Deposits and funding from swedish and foreign public (households, companies, local governments etc.).</t>
    </r>
  </si>
  <si>
    <t>Source: The National Federation of Independent Savings Banks and Sparbanken Syd.</t>
  </si>
  <si>
    <r>
      <t>5  Banks’ operating profits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, loan losses and balance sheet total </t>
    </r>
  </si>
  <si>
    <r>
      <t>Operating
profits</t>
    </r>
    <r>
      <rPr>
        <b/>
        <vertAlign val="superscript"/>
        <sz val="10"/>
        <rFont val="Arial"/>
        <family val="2"/>
      </rPr>
      <t>2</t>
    </r>
  </si>
  <si>
    <t>of which dividends from group companies</t>
  </si>
  <si>
    <r>
      <t>Loan
losses</t>
    </r>
    <r>
      <rPr>
        <b/>
        <vertAlign val="superscript"/>
        <sz val="10"/>
        <rFont val="Arial"/>
        <family val="2"/>
      </rPr>
      <t>3</t>
    </r>
  </si>
  <si>
    <t>Balance
sheet total</t>
  </si>
  <si>
    <r>
      <t xml:space="preserve">1      </t>
    </r>
    <r>
      <rPr>
        <sz val="8"/>
        <rFont val="Arial"/>
        <family val="2"/>
      </rPr>
      <t xml:space="preserve">All banks that have operated in Sweden during the year and are under the supervision of the </t>
    </r>
  </si>
  <si>
    <t xml:space="preserve">     Swedish Financial Supervisory Authority (Finansinspektionen). Also included are foreign owned</t>
  </si>
  <si>
    <t xml:space="preserve">     bank branches operating in Sweden. Swedish credit companies’ branches abroad are also included.</t>
  </si>
  <si>
    <r>
      <t>2</t>
    </r>
    <r>
      <rPr>
        <sz val="8"/>
        <rFont val="Arial"/>
        <family val="2"/>
      </rPr>
      <t xml:space="preserve">    After loan losses</t>
    </r>
  </si>
  <si>
    <r>
      <t xml:space="preserve">3 </t>
    </r>
    <r>
      <rPr>
        <sz val="8"/>
        <rFont val="Arial"/>
        <family val="2"/>
      </rPr>
      <t xml:space="preserve">    Net loan losses</t>
    </r>
  </si>
  <si>
    <t>Source: Statistics Sweden, Financial Enterprises</t>
  </si>
  <si>
    <r>
      <t>6  Banks’ assets and liabilities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end of year</t>
    </r>
  </si>
  <si>
    <t>Assets, Billion SEK</t>
  </si>
  <si>
    <t>Ultimo December</t>
  </si>
  <si>
    <r>
      <t>Lending to the public</t>
    </r>
    <r>
      <rPr>
        <vertAlign val="superscript"/>
        <sz val="10"/>
        <rFont val="Arial"/>
        <family val="2"/>
      </rPr>
      <t>2,3</t>
    </r>
  </si>
  <si>
    <t>Lending to financial institutions</t>
  </si>
  <si>
    <t>Securities other than shares</t>
  </si>
  <si>
    <t>Shares and other equities</t>
  </si>
  <si>
    <t>Derivatives</t>
  </si>
  <si>
    <t>Other Assets</t>
  </si>
  <si>
    <t>Liabilities and equity, Billion SEK</t>
  </si>
  <si>
    <r>
      <t>Deposits from the public</t>
    </r>
    <r>
      <rPr>
        <vertAlign val="superscript"/>
        <sz val="10"/>
        <rFont val="Arial"/>
        <family val="2"/>
      </rPr>
      <t>4</t>
    </r>
  </si>
  <si>
    <t>Deposits from the financial sector</t>
  </si>
  <si>
    <t>Securities etc. issued</t>
  </si>
  <si>
    <t>Other liabilities</t>
  </si>
  <si>
    <t>Equity</t>
  </si>
  <si>
    <r>
      <t xml:space="preserve">1    </t>
    </r>
    <r>
      <rPr>
        <sz val="8"/>
        <rFont val="Arial"/>
        <family val="2"/>
      </rPr>
      <t>All banks that have operated in Sweden during the year and are subject to supervision of the Swedish Financial</t>
    </r>
  </si>
  <si>
    <t xml:space="preserve">    Supervisory Authority (Finansinspektionen). Also included are foreign owned bank branches operating in</t>
  </si>
  <si>
    <t xml:space="preserve">    Sweden. </t>
  </si>
  <si>
    <r>
      <t>2</t>
    </r>
    <r>
      <rPr>
        <sz val="8"/>
        <rFont val="Arial"/>
        <family val="2"/>
      </rPr>
      <t xml:space="preserve">   Lending to swedish and foreign public (households, companies, local governments etc.).</t>
    </r>
  </si>
  <si>
    <t xml:space="preserve">    explained by Nordea changing its subsidiary banks in Denmark, Finland and Norway into branches to Nordea Bank AB.</t>
  </si>
  <si>
    <r>
      <t>4</t>
    </r>
    <r>
      <rPr>
        <sz val="8"/>
        <rFont val="Arial"/>
        <family val="2"/>
      </rPr>
      <t xml:space="preserve">   Deposits and funding from swedish and foreign public (households, companies, local governments etc.).</t>
    </r>
  </si>
  <si>
    <t>Source: Statistics Sweden</t>
  </si>
  <si>
    <r>
      <t>7  Banks’ deposits and lending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by sector, end of year (SEK billion)</t>
    </r>
  </si>
  <si>
    <r>
      <t>House-
holds</t>
    </r>
    <r>
      <rPr>
        <b/>
        <vertAlign val="superscript"/>
        <sz val="10"/>
        <rFont val="Arial"/>
        <family val="2"/>
      </rPr>
      <t>3</t>
    </r>
  </si>
  <si>
    <r>
      <t>Business
sector</t>
    </r>
    <r>
      <rPr>
        <b/>
        <vertAlign val="superscript"/>
        <sz val="10"/>
        <rFont val="Arial"/>
        <family val="2"/>
      </rPr>
      <t>3</t>
    </r>
  </si>
  <si>
    <t>Public sector</t>
  </si>
  <si>
    <r>
      <t>Foreign</t>
    </r>
    <r>
      <rPr>
        <b/>
        <vertAlign val="superscript"/>
        <sz val="10"/>
        <rFont val="Arial"/>
        <family val="2"/>
      </rPr>
      <t>4</t>
    </r>
  </si>
  <si>
    <r>
      <t>Deposits</t>
    </r>
    <r>
      <rPr>
        <b/>
        <vertAlign val="superscript"/>
        <sz val="10"/>
        <rFont val="Arial"/>
        <family val="2"/>
      </rPr>
      <t>2</t>
    </r>
  </si>
  <si>
    <r>
      <t>Lending</t>
    </r>
    <r>
      <rPr>
        <b/>
        <vertAlign val="superscript"/>
        <sz val="10"/>
        <rFont val="Arial"/>
        <family val="2"/>
      </rPr>
      <t>5</t>
    </r>
  </si>
  <si>
    <t xml:space="preserve">  </t>
  </si>
  <si>
    <r>
      <t xml:space="preserve">1     </t>
    </r>
    <r>
      <rPr>
        <sz val="8"/>
        <rFont val="Arial"/>
        <family val="2"/>
      </rPr>
      <t>All banks that have operated in Sweden during the year and are under the supervision of the Swedish</t>
    </r>
  </si>
  <si>
    <t xml:space="preserve">    Financial Supervisory Authority (Finansinspektionen). Also included are foreign owned bank branches </t>
  </si>
  <si>
    <t xml:space="preserve">    operating in Sweden. </t>
  </si>
  <si>
    <r>
      <t xml:space="preserve">2    </t>
    </r>
    <r>
      <rPr>
        <sz val="8"/>
        <rFont val="Arial"/>
        <family val="2"/>
      </rPr>
      <t>Deposits and funding from the public (households, companies, local governments etc.).</t>
    </r>
  </si>
  <si>
    <r>
      <t xml:space="preserve">3    </t>
    </r>
    <r>
      <rPr>
        <sz val="8"/>
        <rFont val="Arial"/>
        <family val="2"/>
      </rPr>
      <t>The increase in lending to "households" and "business sector" during 2007 is partly due to that SEB Bolån</t>
    </r>
  </si>
  <si>
    <r>
      <t xml:space="preserve">4  </t>
    </r>
    <r>
      <rPr>
        <sz val="8"/>
        <rFont val="Arial"/>
        <family val="2"/>
      </rPr>
      <t xml:space="preserve">  The increase in foreign deposits and foreign lending is to a large extent due to the transformation of </t>
    </r>
  </si>
  <si>
    <r>
      <t>5</t>
    </r>
    <r>
      <rPr>
        <sz val="8"/>
        <rFont val="Arial"/>
        <family val="2"/>
      </rPr>
      <t xml:space="preserve">   Lending to the public (households, companies, local governments etc.).</t>
    </r>
  </si>
  <si>
    <t>Source: Statistics Sweden, Financial Markets Statistics</t>
  </si>
  <si>
    <r>
      <t>8  Residential lending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to the public, end of year</t>
    </r>
  </si>
  <si>
    <t>SEK Billions</t>
  </si>
  <si>
    <t>By collateral</t>
  </si>
  <si>
    <t>One-family homes</t>
  </si>
  <si>
    <t>Tenant-owned apartments</t>
  </si>
  <si>
    <t>Multi-family homes</t>
  </si>
  <si>
    <r>
      <t>1</t>
    </r>
    <r>
      <rPr>
        <sz val="8"/>
        <rFont val="Arial"/>
        <family val="2"/>
      </rPr>
      <t xml:space="preserve">    Lending from Monetary Financial Institutions (banks, mortgage institutions, etc.) by collateral. </t>
    </r>
  </si>
  <si>
    <t xml:space="preserve">     Includes all residential lending, both first and second mortgages.</t>
  </si>
  <si>
    <t xml:space="preserve">Loans outstanding </t>
  </si>
  <si>
    <t>Owner</t>
  </si>
  <si>
    <t>(SEK millions)</t>
  </si>
  <si>
    <t>Kommuninvest i Sverige AB</t>
  </si>
  <si>
    <t>Kommuninvest ekonomisk förening</t>
  </si>
  <si>
    <t>AB Svensk Exportkredit</t>
  </si>
  <si>
    <t>The state</t>
  </si>
  <si>
    <t>Svenska Skeppshypotekskassan</t>
  </si>
  <si>
    <t>Source: Each institute respectively.</t>
  </si>
  <si>
    <t>Assets (SEK m)</t>
  </si>
  <si>
    <t>Per cent </t>
  </si>
  <si>
    <t>Alecta</t>
  </si>
  <si>
    <t>Skandia</t>
  </si>
  <si>
    <t>AMF Pension</t>
  </si>
  <si>
    <t>SPP</t>
  </si>
  <si>
    <t>Swedbank Försäkring</t>
  </si>
  <si>
    <t xml:space="preserve">Handelsbanken Liv </t>
  </si>
  <si>
    <t>Nordea Liv</t>
  </si>
  <si>
    <t>Länsförsäkringar</t>
  </si>
  <si>
    <t>Avanza</t>
  </si>
  <si>
    <r>
      <t xml:space="preserve">1    </t>
    </r>
    <r>
      <rPr>
        <sz val="8"/>
        <rFont val="Arial"/>
        <family val="2"/>
      </rPr>
      <t xml:space="preserve"> Life insurance, excl. labour market insurance.</t>
    </r>
  </si>
  <si>
    <t>Source: Insurance Sweden</t>
  </si>
  <si>
    <t>11 Payments</t>
  </si>
  <si>
    <t>Number of transactions, million</t>
  </si>
  <si>
    <t>Year</t>
  </si>
  <si>
    <t>Debit Cards</t>
  </si>
  <si>
    <t>Credit transfer (form)</t>
  </si>
  <si>
    <t>Credit transfer (electronic)</t>
  </si>
  <si>
    <t>Cheques</t>
  </si>
  <si>
    <t>Source: The Riksbank</t>
  </si>
  <si>
    <t>12 Deposit insurance and financial stability. Funds and yearly fees.</t>
  </si>
  <si>
    <t>SEK billion</t>
  </si>
  <si>
    <t>Deposit insurance fund</t>
  </si>
  <si>
    <t>fees</t>
  </si>
  <si>
    <r>
      <t>share of total guaranteed deposits</t>
    </r>
    <r>
      <rPr>
        <vertAlign val="superscript"/>
        <sz val="9"/>
        <color theme="1"/>
        <rFont val="Calibri"/>
        <family val="2"/>
        <scheme val="minor"/>
      </rPr>
      <t xml:space="preserve">(1 </t>
    </r>
    <r>
      <rPr>
        <sz val="9"/>
        <color theme="1"/>
        <rFont val="Calibri"/>
        <family val="2"/>
        <scheme val="minor"/>
      </rPr>
      <t>(percent)</t>
    </r>
  </si>
  <si>
    <t>Resolu-tion reserve</t>
  </si>
  <si>
    <r>
      <t>share of total guaranteed deposits</t>
    </r>
    <r>
      <rPr>
        <vertAlign val="superscript"/>
        <sz val="9"/>
        <color theme="1"/>
        <rFont val="Calibri"/>
        <family val="2"/>
        <scheme val="minor"/>
      </rPr>
      <t xml:space="preserve">(2 </t>
    </r>
    <r>
      <rPr>
        <sz val="9"/>
        <color theme="1"/>
        <rFont val="Calibri"/>
        <family val="2"/>
        <scheme val="minor"/>
      </rPr>
      <t>(percent)</t>
    </r>
  </si>
  <si>
    <t>Stability fund</t>
  </si>
  <si>
    <r>
      <t>share of total guaranteed deposits</t>
    </r>
    <r>
      <rPr>
        <vertAlign val="superscript"/>
        <sz val="9"/>
        <color theme="1"/>
        <rFont val="Calibri"/>
        <family val="2"/>
        <scheme val="minor"/>
      </rPr>
      <t xml:space="preserve">(3 </t>
    </r>
    <r>
      <rPr>
        <sz val="9"/>
        <color theme="1"/>
        <rFont val="Calibri"/>
        <family val="2"/>
        <scheme val="minor"/>
      </rPr>
      <t>(percent)</t>
    </r>
  </si>
  <si>
    <t>Guaranteed deposits</t>
  </si>
  <si>
    <t>(4</t>
  </si>
  <si>
    <t>(5</t>
  </si>
  <si>
    <t>(6</t>
  </si>
  <si>
    <t>Source: 1996-2007: Swedish Bankers' Association, 2008- : Swedish National Debt Office</t>
  </si>
  <si>
    <t>1) Year 2008-2012: Calculations by Swedish Bankers' Association. 2013- : Swedish National Debt Office Annual Report</t>
  </si>
  <si>
    <t>2) Swedish National Debt Office Annual Report</t>
  </si>
  <si>
    <t>3) Calculations by Swedish Bankers' Association</t>
  </si>
  <si>
    <t>4) The main reason fot the increase of the fund is a net capital gain by the Stability fund after selling its Nordea shares.</t>
  </si>
  <si>
    <t xml:space="preserve">5) From 2015 the fund is valued to market value. </t>
  </si>
  <si>
    <t>approximately 19 billion SEK was transferred from the Stability fund to the Resolution reserve.</t>
  </si>
  <si>
    <t>Folksam (incl. KPA and Förenade Liv)</t>
  </si>
  <si>
    <t>31 Dec '18</t>
  </si>
  <si>
    <t>Includes deposits and lending from Nordea Bank branch (from 2018), Nordea Bank (up to 2017) Nordea Finans and Nordea Hypotek.</t>
  </si>
  <si>
    <t xml:space="preserve">     Nordea Bank subsidiaries in Denmark, Finland and Norway into branches. The decrease in 2018 is </t>
  </si>
  <si>
    <t>Svea Bank</t>
  </si>
  <si>
    <t>Klarna Bank</t>
  </si>
  <si>
    <r>
      <t>Nordea Bank, branch</t>
    </r>
    <r>
      <rPr>
        <vertAlign val="superscript"/>
        <sz val="9"/>
        <rFont val="Arial"/>
        <family val="2"/>
      </rPr>
      <t>5</t>
    </r>
  </si>
  <si>
    <t>BNP Paribas, bank branch</t>
  </si>
  <si>
    <t>Societe Generale Bank, branch</t>
  </si>
  <si>
    <t>Adyen Nordic Bank, branch</t>
  </si>
  <si>
    <t>HSBC Private Bank, branch</t>
  </si>
  <si>
    <t>J.P. Morgan AG, branch</t>
  </si>
  <si>
    <t>J.P. Morgan Bank Luxemburg, branch</t>
  </si>
  <si>
    <r>
      <t>Landesbank Hessen-Thüringen, br.</t>
    </r>
    <r>
      <rPr>
        <vertAlign val="superscript"/>
        <sz val="9"/>
        <rFont val="Arial"/>
        <family val="2"/>
      </rPr>
      <t>13</t>
    </r>
  </si>
  <si>
    <t xml:space="preserve">     agents like i.e. retail stores. Banks that customers can reach only by internet or phone state one branch office.</t>
  </si>
  <si>
    <r>
      <t>5</t>
    </r>
    <r>
      <rPr>
        <sz val="8"/>
        <rFont val="Arial"/>
        <family val="2"/>
      </rPr>
      <t xml:space="preserve">    From October 2018 Nordea moved its head office from Sweden to Finland. Nordea's operations in Sweden, after they moved </t>
    </r>
  </si>
  <si>
    <t xml:space="preserve">     the head office, are conducted in the Swedish bank branch Nordea Bank Abp.</t>
  </si>
  <si>
    <r>
      <t xml:space="preserve">13     </t>
    </r>
    <r>
      <rPr>
        <sz val="8"/>
        <rFont val="Arial"/>
        <family val="2"/>
      </rPr>
      <t>The legal name of the branch is Landesbank Hessen-Thüringen Girozentrale Stockholm, branch</t>
    </r>
  </si>
  <si>
    <t xml:space="preserve">Sparbanken i Enköping </t>
  </si>
  <si>
    <r>
      <t xml:space="preserve">1     </t>
    </r>
    <r>
      <rPr>
        <sz val="8"/>
        <rFont val="Arial"/>
        <family val="2"/>
      </rPr>
      <t>The Savings banks now operating as limited liability banking companies are shown in table 1 Commercial banks.</t>
    </r>
  </si>
  <si>
    <r>
      <t xml:space="preserve">3    </t>
    </r>
    <r>
      <rPr>
        <sz val="8"/>
        <rFont val="Arial"/>
        <family val="2"/>
      </rPr>
      <t xml:space="preserve">The increase in "lending to the public" during 2007 is partly due to that SEB Bolån (mortgage institution) and SEB </t>
    </r>
  </si>
  <si>
    <t xml:space="preserve">    The increase during 2017 is mainly explained by Nordea changing its subsidiary banks in Denmark, Finland </t>
  </si>
  <si>
    <t xml:space="preserve">Sweden and abroad, except for the figures on branches and employees which only refer to Sweden. Operations in </t>
  </si>
  <si>
    <r>
      <t>4</t>
    </r>
    <r>
      <rPr>
        <sz val="8"/>
        <rFont val="Arial"/>
        <family val="2"/>
      </rPr>
      <t xml:space="preserve">    Deposits and funding from swedish and foreign public (households, companies, local governments etc.). Excluding</t>
    </r>
  </si>
  <si>
    <t xml:space="preserve">    mainly explained by Nordea moving its headquarter to Finland and Svenska Handelsbanken </t>
  </si>
  <si>
    <t xml:space="preserve">    transforming its Brittish branch into a subsidiary.</t>
  </si>
  <si>
    <r>
      <t xml:space="preserve">   </t>
    </r>
    <r>
      <rPr>
        <sz val="8"/>
        <rFont val="Arial"/>
        <family val="2"/>
      </rPr>
      <t xml:space="preserve">  (mortgage institution) and SEB Finans (financing institution) having merged into the mother bank SEB during 2007.</t>
    </r>
  </si>
  <si>
    <r>
      <t xml:space="preserve">   </t>
    </r>
    <r>
      <rPr>
        <sz val="8"/>
        <rFont val="Arial"/>
        <family val="2"/>
      </rPr>
      <t xml:space="preserve">  Finans (financing institution) having merged into the mother bank SEB during 2007. The increase during 2017 is mainly</t>
    </r>
  </si>
  <si>
    <t xml:space="preserve">    Handelsbanken transforming its Brittish branch into a subsidiary.</t>
  </si>
  <si>
    <t xml:space="preserve">    and Norway into branches to Nordea Bank AB. The decrease in 2018 is mainly explained by Nordea moving</t>
  </si>
  <si>
    <t xml:space="preserve">    its headquarter to Finland and Svenska Handelsbanken transforming its Brittish branch into a subsidiary.</t>
  </si>
  <si>
    <t xml:space="preserve">    The decrease in 2018 is mainly explained by Nordea moving its headquarter to Finland and Svenska </t>
  </si>
  <si>
    <t xml:space="preserve">6) From 1st February 2016, the Swedish National Debt Office is  responsible for applying the new regulatory framework for managing failing banks. In 2016 </t>
  </si>
  <si>
    <t>market. Information on the major Swedish banking groups can be found in table 3 The major banking groups in Sweden.</t>
  </si>
  <si>
    <t>31 Dec '19</t>
  </si>
  <si>
    <r>
      <t>SEB Kort Bank</t>
    </r>
    <r>
      <rPr>
        <vertAlign val="superscript"/>
        <sz val="9"/>
        <rFont val="Arial"/>
        <family val="2"/>
      </rPr>
      <t>21</t>
    </r>
  </si>
  <si>
    <r>
      <t>Södra Dalarnas Sparbank</t>
    </r>
    <r>
      <rPr>
        <vertAlign val="superscript"/>
        <sz val="9"/>
        <rFont val="Arial"/>
        <family val="2"/>
      </rPr>
      <t>11</t>
    </r>
  </si>
  <si>
    <r>
      <t>Northmill Bank</t>
    </r>
    <r>
      <rPr>
        <vertAlign val="superscript"/>
        <sz val="9"/>
        <rFont val="Arial"/>
        <family val="2"/>
      </rPr>
      <t>19</t>
    </r>
  </si>
  <si>
    <t>1  Commercial banks, December 31, 2019</t>
  </si>
  <si>
    <t>NatWest Markets N.V Bank, branch</t>
  </si>
  <si>
    <t>Barclays Bank Ireland, branch</t>
  </si>
  <si>
    <t>Express Bank (SevenDayBank), branch</t>
  </si>
  <si>
    <t>J.P. Morgan Europe (UK), branch</t>
  </si>
  <si>
    <t>J.P. Morgan Securities plc, branch</t>
  </si>
  <si>
    <t>Standard Chartered Bank (UK), branch</t>
  </si>
  <si>
    <r>
      <t>Crédit Agricole CIB, branch</t>
    </r>
    <r>
      <rPr>
        <vertAlign val="superscript"/>
        <sz val="9"/>
        <rFont val="Arial"/>
        <family val="2"/>
      </rPr>
      <t>9</t>
    </r>
  </si>
  <si>
    <r>
      <t>Bank of China, branch</t>
    </r>
    <r>
      <rPr>
        <vertAlign val="superscript"/>
        <sz val="9"/>
        <rFont val="Arial"/>
        <family val="2"/>
      </rPr>
      <t>10</t>
    </r>
  </si>
  <si>
    <r>
      <t>Standard Chartered Bank AG, branch</t>
    </r>
    <r>
      <rPr>
        <vertAlign val="superscript"/>
        <sz val="9"/>
        <rFont val="Arial"/>
        <family val="2"/>
      </rPr>
      <t>12</t>
    </r>
  </si>
  <si>
    <r>
      <t>Bank of America Merrill Lynch, branch</t>
    </r>
    <r>
      <rPr>
        <vertAlign val="superscript"/>
        <sz val="9"/>
        <rFont val="Arial"/>
        <family val="2"/>
      </rPr>
      <t>14</t>
    </r>
  </si>
  <si>
    <r>
      <t>BRAbank Sverige, branch</t>
    </r>
    <r>
      <rPr>
        <vertAlign val="superscript"/>
        <sz val="9"/>
        <rFont val="Arial"/>
        <family val="2"/>
      </rPr>
      <t>15</t>
    </r>
  </si>
  <si>
    <r>
      <t>Credit Suisse, branch</t>
    </r>
    <r>
      <rPr>
        <vertAlign val="superscript"/>
        <sz val="9"/>
        <rFont val="Arial"/>
        <family val="2"/>
      </rPr>
      <t>16</t>
    </r>
  </si>
  <si>
    <r>
      <t>Goldman Sachs Bank Europe, branch</t>
    </r>
    <r>
      <rPr>
        <vertAlign val="superscript"/>
        <sz val="9"/>
        <rFont val="Arial"/>
        <family val="2"/>
      </rPr>
      <t>17</t>
    </r>
  </si>
  <si>
    <r>
      <t>HSBC France Bank, branch</t>
    </r>
    <r>
      <rPr>
        <vertAlign val="superscript"/>
        <sz val="9"/>
        <rFont val="Arial"/>
        <family val="2"/>
      </rPr>
      <t>18</t>
    </r>
  </si>
  <si>
    <r>
      <t>Renault Finance Nordic bankbranch</t>
    </r>
    <r>
      <rPr>
        <vertAlign val="superscript"/>
        <sz val="9"/>
        <rFont val="Arial"/>
        <family val="2"/>
      </rPr>
      <t>20</t>
    </r>
  </si>
  <si>
    <r>
      <t xml:space="preserve">9     </t>
    </r>
    <r>
      <rPr>
        <sz val="8"/>
        <rFont val="Arial"/>
        <family val="2"/>
      </rPr>
      <t xml:space="preserve"> The legal name of the branch is Crédit Agricole Corporate and Investment Bank.</t>
    </r>
  </si>
  <si>
    <r>
      <t xml:space="preserve">10    </t>
    </r>
    <r>
      <rPr>
        <sz val="8"/>
        <rFont val="Arial"/>
        <family val="2"/>
      </rPr>
      <t xml:space="preserve"> The legal name of the branch is Bank of China (Luxemburg) S.A., Stockholm branch. </t>
    </r>
  </si>
  <si>
    <r>
      <t xml:space="preserve">11    </t>
    </r>
    <r>
      <rPr>
        <sz val="8"/>
        <rFont val="Arial"/>
        <family val="2"/>
      </rPr>
      <t>Södra Dalarnas Sparbank was transformed from a savingsbank into a banking company (limited liability company) in 2019.</t>
    </r>
  </si>
  <si>
    <r>
      <t xml:space="preserve">12    </t>
    </r>
    <r>
      <rPr>
        <sz val="8"/>
        <rFont val="Arial"/>
        <family val="2"/>
      </rPr>
      <t>The branch started its business activities in 2019.</t>
    </r>
  </si>
  <si>
    <r>
      <t xml:space="preserve">14  </t>
    </r>
    <r>
      <rPr>
        <sz val="8"/>
        <rFont val="Arial"/>
        <family val="2"/>
      </rPr>
      <t xml:space="preserve">  The legal name of the branch is Bank of America Merrill Lynch International Designated Activity Company, Stockholm branch</t>
    </r>
  </si>
  <si>
    <r>
      <t xml:space="preserve">15    </t>
    </r>
    <r>
      <rPr>
        <sz val="8"/>
        <rFont val="Arial"/>
        <family val="2"/>
      </rPr>
      <t>The branch started its business activities in 2019.</t>
    </r>
  </si>
  <si>
    <r>
      <t xml:space="preserve">16     </t>
    </r>
    <r>
      <rPr>
        <sz val="8"/>
        <rFont val="Arial"/>
        <family val="2"/>
      </rPr>
      <t>The legal name of the branch is Credit Suisse International, (UK) Bank Sweden Branch.</t>
    </r>
  </si>
  <si>
    <r>
      <t xml:space="preserve">17    </t>
    </r>
    <r>
      <rPr>
        <sz val="8"/>
        <rFont val="Arial"/>
        <family val="2"/>
      </rPr>
      <t>The branch started its business activities in 2019.</t>
    </r>
  </si>
  <si>
    <r>
      <t xml:space="preserve">18    </t>
    </r>
    <r>
      <rPr>
        <sz val="8"/>
        <rFont val="Arial"/>
        <family val="2"/>
      </rPr>
      <t>The branch started its business activities in 2019.</t>
    </r>
  </si>
  <si>
    <r>
      <t xml:space="preserve">19    </t>
    </r>
    <r>
      <rPr>
        <sz val="8"/>
        <rFont val="Arial"/>
        <family val="2"/>
      </rPr>
      <t>Northmill Bank started its bank activities in 2019.</t>
    </r>
  </si>
  <si>
    <r>
      <t xml:space="preserve">20    </t>
    </r>
    <r>
      <rPr>
        <sz val="8"/>
        <rFont val="Arial"/>
        <family val="2"/>
      </rPr>
      <t>The legal name of the branch is Renault Finance Nordic Bank branch to RCI Banque SA France.</t>
    </r>
  </si>
  <si>
    <t>Netfonds Bank</t>
  </si>
  <si>
    <r>
      <t>3  The major banking groups in Sweden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December 31, 2019</t>
    </r>
  </si>
  <si>
    <r>
      <t>4  Savings banks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2019-12-31</t>
    </r>
  </si>
  <si>
    <t>Total all savings banks (45)</t>
  </si>
  <si>
    <t>9  Corporate finance institutions, December 31, 2019</t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</si>
  <si>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   The bank has its headoffice in Finland.</t>
    </r>
  </si>
  <si>
    <r>
      <t>Nordea</t>
    </r>
    <r>
      <rPr>
        <vertAlign val="superscript"/>
        <sz val="10"/>
        <rFont val="Arial"/>
        <family val="2"/>
      </rPr>
      <t>5</t>
    </r>
  </si>
  <si>
    <r>
      <t>10   Insurance companies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December 31, 2019</t>
    </r>
  </si>
  <si>
    <t>Futur Pension (former Danica Pension)</t>
  </si>
  <si>
    <t>13 Banks in Sweden</t>
  </si>
  <si>
    <t>Number of banks</t>
  </si>
  <si>
    <t>Foreign commercial banks</t>
  </si>
  <si>
    <t>Foreign banks' branches</t>
  </si>
  <si>
    <t>Savings banks</t>
  </si>
  <si>
    <t>Cooperative banks</t>
  </si>
  <si>
    <t>Source: Finansinspektionen</t>
  </si>
  <si>
    <t>Handels-banken</t>
  </si>
  <si>
    <t>Länsförsäk-ringar Bank</t>
  </si>
  <si>
    <t>14 Bank branch offices in Sweden</t>
  </si>
  <si>
    <t>Number of branch offices</t>
  </si>
  <si>
    <t>Nordea, branch</t>
  </si>
  <si>
    <t>Savings Banks</t>
  </si>
  <si>
    <t>Source: Swedish Bankers' Association</t>
  </si>
  <si>
    <t>15 Bank employees in Sweden</t>
  </si>
  <si>
    <t>Number of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</si>
</sst>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k_r_-;\-* #,##0.00\ _k_r_-;_-* &quot;-&quot;??\ _k_r_-;_-@_-"/>
    <numFmt numFmtId="165" formatCode="0.0"/>
    <numFmt numFmtId="166" formatCode="#,##0.0"/>
    <numFmt numFmtId="167" formatCode="yyyy"/>
    <numFmt numFmtId="168" formatCode="yyyy;@"/>
    <numFmt numFmtId="169" formatCode="0.0%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10"/>
      <color indexed="36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vertAlign val="superscript"/>
      <sz val="12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9"/>
      <color indexed="8"/>
      <name val="Arial"/>
      <family val="2"/>
    </font>
    <font>
      <sz val="12"/>
      <name val="Times New Roman"/>
      <family val="1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Times New Roman"/>
      <family val="1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12"/>
      <color indexed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vertAlign val="superscript"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6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2" fillId="0" borderId="0"/>
    <xf numFmtId="164" fontId="42" fillId="0" borderId="0" applyFont="0" applyFill="0" applyBorder="0" applyAlignment="0" applyProtection="0"/>
  </cellStyleXfs>
  <cellXfs count="397">
    <xf numFmtId="0" fontId="0" fillId="0" borderId="0" xfId="0"/>
    <xf numFmtId="3" fontId="0" fillId="0" borderId="0" xfId="0" applyNumberFormat="1"/>
    <xf numFmtId="3" fontId="6" fillId="0" borderId="0" xfId="0" applyNumberFormat="1" applyFont="1"/>
    <xf numFmtId="9" fontId="0" fillId="0" borderId="0" xfId="0" applyNumberFormat="1"/>
    <xf numFmtId="0" fontId="7" fillId="0" borderId="0" xfId="0" applyFont="1"/>
    <xf numFmtId="0" fontId="0" fillId="0" borderId="0" xfId="0" applyBorder="1"/>
    <xf numFmtId="0" fontId="3" fillId="0" borderId="0" xfId="0" applyFont="1"/>
    <xf numFmtId="0" fontId="8" fillId="0" borderId="0" xfId="0" applyFont="1"/>
    <xf numFmtId="0" fontId="3" fillId="0" borderId="1" xfId="0" applyFont="1" applyBorder="1"/>
    <xf numFmtId="3" fontId="0" fillId="0" borderId="0" xfId="0" applyNumberFormat="1" applyBorder="1"/>
    <xf numFmtId="0" fontId="9" fillId="0" borderId="0" xfId="0" applyFont="1"/>
    <xf numFmtId="0" fontId="9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12" fillId="0" borderId="0" xfId="0" applyFont="1"/>
    <xf numFmtId="0" fontId="7" fillId="0" borderId="0" xfId="0" applyFont="1" applyBorder="1"/>
    <xf numFmtId="0" fontId="5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3" fontId="0" fillId="0" borderId="0" xfId="0" applyNumberFormat="1" applyBorder="1" applyAlignment="1">
      <alignment horizontal="right"/>
    </xf>
    <xf numFmtId="0" fontId="16" fillId="0" borderId="0" xfId="0" applyFont="1" applyBorder="1"/>
    <xf numFmtId="0" fontId="17" fillId="0" borderId="0" xfId="0" applyFont="1" applyBorder="1"/>
    <xf numFmtId="3" fontId="4" fillId="0" borderId="0" xfId="0" applyNumberFormat="1" applyFont="1" applyBorder="1"/>
    <xf numFmtId="1" fontId="0" fillId="0" borderId="0" xfId="0" applyNumberFormat="1" applyBorder="1"/>
    <xf numFmtId="0" fontId="8" fillId="0" borderId="0" xfId="0" applyFont="1" applyBorder="1"/>
    <xf numFmtId="0" fontId="16" fillId="0" borderId="0" xfId="0" applyFont="1"/>
    <xf numFmtId="0" fontId="15" fillId="0" borderId="0" xfId="0" applyFont="1" applyBorder="1"/>
    <xf numFmtId="0" fontId="19" fillId="0" borderId="0" xfId="0" applyFont="1" applyBorder="1"/>
    <xf numFmtId="0" fontId="0" fillId="0" borderId="2" xfId="0" applyBorder="1"/>
    <xf numFmtId="0" fontId="0" fillId="0" borderId="0" xfId="0" applyAlignment="1">
      <alignment horizontal="right"/>
    </xf>
    <xf numFmtId="3" fontId="7" fillId="0" borderId="0" xfId="0" applyNumberFormat="1" applyFont="1" applyBorder="1"/>
    <xf numFmtId="3" fontId="15" fillId="0" borderId="0" xfId="0" applyNumberFormat="1" applyFont="1" applyFill="1" applyBorder="1"/>
    <xf numFmtId="0" fontId="22" fillId="0" borderId="0" xfId="0" applyFont="1" applyBorder="1"/>
    <xf numFmtId="3" fontId="23" fillId="0" borderId="0" xfId="0" applyNumberFormat="1" applyFont="1" applyFill="1" applyBorder="1"/>
    <xf numFmtId="14" fontId="5" fillId="0" borderId="0" xfId="0" applyNumberFormat="1" applyFont="1" applyBorder="1"/>
    <xf numFmtId="0" fontId="0" fillId="0" borderId="0" xfId="0" applyFill="1"/>
    <xf numFmtId="0" fontId="0" fillId="0" borderId="1" xfId="0" applyFill="1" applyBorder="1"/>
    <xf numFmtId="3" fontId="0" fillId="0" borderId="0" xfId="0" applyNumberFormat="1" applyFill="1" applyBorder="1"/>
    <xf numFmtId="3" fontId="0" fillId="0" borderId="0" xfId="0" applyNumberFormat="1" applyAlignment="1"/>
    <xf numFmtId="3" fontId="7" fillId="0" borderId="0" xfId="0" applyNumberFormat="1" applyFont="1"/>
    <xf numFmtId="0" fontId="12" fillId="0" borderId="0" xfId="0" applyFont="1" applyAlignment="1">
      <alignment horizontal="left" indent="1"/>
    </xf>
    <xf numFmtId="0" fontId="16" fillId="0" borderId="0" xfId="0" applyFont="1" applyAlignment="1">
      <alignment horizontal="left" indent="1"/>
    </xf>
    <xf numFmtId="0" fontId="3" fillId="0" borderId="2" xfId="0" applyFont="1" applyBorder="1"/>
    <xf numFmtId="0" fontId="16" fillId="0" borderId="0" xfId="0" applyFont="1" applyAlignment="1"/>
    <xf numFmtId="0" fontId="28" fillId="0" borderId="0" xfId="0" applyFont="1" applyBorder="1" applyAlignment="1">
      <alignment wrapText="1"/>
    </xf>
    <xf numFmtId="0" fontId="16" fillId="0" borderId="0" xfId="0" applyFont="1" applyAlignment="1">
      <alignment readingOrder="1"/>
    </xf>
    <xf numFmtId="0" fontId="12" fillId="0" borderId="0" xfId="0" applyFont="1" applyFill="1" applyBorder="1"/>
    <xf numFmtId="3" fontId="0" fillId="0" borderId="2" xfId="0" applyNumberFormat="1" applyBorder="1" applyAlignment="1">
      <alignment horizontal="right"/>
    </xf>
    <xf numFmtId="0" fontId="30" fillId="0" borderId="0" xfId="0" applyFont="1"/>
    <xf numFmtId="0" fontId="0" fillId="0" borderId="0" xfId="0" applyAlignment="1">
      <alignment readingOrder="1"/>
    </xf>
    <xf numFmtId="0" fontId="31" fillId="0" borderId="0" xfId="0" applyFont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1" fontId="0" fillId="0" borderId="0" xfId="0" applyNumberFormat="1"/>
    <xf numFmtId="0" fontId="12" fillId="0" borderId="0" xfId="0" applyFont="1" applyAlignment="1">
      <alignment readingOrder="1"/>
    </xf>
    <xf numFmtId="0" fontId="16" fillId="0" borderId="0" xfId="0" applyFont="1" applyAlignment="1">
      <alignment horizontal="left"/>
    </xf>
    <xf numFmtId="3" fontId="6" fillId="0" borderId="0" xfId="0" applyNumberFormat="1" applyFont="1" applyBorder="1" applyAlignment="1" applyProtection="1">
      <alignment horizontal="right"/>
      <protection locked="0"/>
    </xf>
    <xf numFmtId="3" fontId="6" fillId="0" borderId="0" xfId="0" applyNumberFormat="1" applyFont="1" applyBorder="1" applyAlignment="1">
      <alignment horizontal="right"/>
    </xf>
    <xf numFmtId="3" fontId="0" fillId="0" borderId="0" xfId="0" applyNumberFormat="1" applyFill="1"/>
    <xf numFmtId="0" fontId="16" fillId="0" borderId="0" xfId="0" applyFont="1" applyFill="1" applyBorder="1"/>
    <xf numFmtId="0" fontId="8" fillId="0" borderId="1" xfId="0" applyFont="1" applyBorder="1"/>
    <xf numFmtId="0" fontId="9" fillId="0" borderId="0" xfId="0" applyFont="1" applyAlignment="1">
      <alignment readingOrder="1"/>
    </xf>
    <xf numFmtId="3" fontId="31" fillId="0" borderId="0" xfId="0" applyNumberFormat="1" applyFont="1" applyFill="1"/>
    <xf numFmtId="0" fontId="0" fillId="0" borderId="3" xfId="0" applyBorder="1" applyAlignment="1">
      <alignment horizontal="center" wrapText="1"/>
    </xf>
    <xf numFmtId="0" fontId="8" fillId="0" borderId="0" xfId="0" applyFont="1" applyFill="1"/>
    <xf numFmtId="3" fontId="6" fillId="0" borderId="0" xfId="0" applyNumberFormat="1" applyFont="1" applyFill="1"/>
    <xf numFmtId="0" fontId="6" fillId="0" borderId="0" xfId="0" applyFont="1" applyFill="1"/>
    <xf numFmtId="0" fontId="12" fillId="0" borderId="0" xfId="0" applyFont="1" applyFill="1"/>
    <xf numFmtId="0" fontId="16" fillId="0" borderId="0" xfId="0" applyFont="1" applyFill="1"/>
    <xf numFmtId="0" fontId="31" fillId="0" borderId="0" xfId="0" applyFont="1" applyFill="1"/>
    <xf numFmtId="0" fontId="0" fillId="0" borderId="0" xfId="0" applyFill="1" applyAlignment="1">
      <alignment horizontal="right"/>
    </xf>
    <xf numFmtId="3" fontId="19" fillId="0" borderId="0" xfId="0" applyNumberFormat="1" applyFont="1" applyFill="1" applyBorder="1" applyAlignment="1">
      <alignment horizontal="right"/>
    </xf>
    <xf numFmtId="3" fontId="19" fillId="0" borderId="0" xfId="0" applyNumberFormat="1" applyFont="1" applyFill="1" applyBorder="1"/>
    <xf numFmtId="0" fontId="20" fillId="0" borderId="0" xfId="0" applyFont="1" applyFill="1"/>
    <xf numFmtId="0" fontId="20" fillId="0" borderId="0" xfId="0" applyNumberFormat="1" applyFont="1" applyFill="1" applyBorder="1"/>
    <xf numFmtId="0" fontId="20" fillId="0" borderId="0" xfId="0" applyFont="1" applyFill="1" applyBorder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4" fontId="31" fillId="0" borderId="1" xfId="0" applyNumberFormat="1" applyFont="1" applyFill="1" applyBorder="1"/>
    <xf numFmtId="0" fontId="31" fillId="0" borderId="0" xfId="0" applyFont="1" applyFill="1" applyAlignment="1">
      <alignment horizontal="left"/>
    </xf>
    <xf numFmtId="9" fontId="32" fillId="0" borderId="0" xfId="3" applyFont="1" applyFill="1"/>
    <xf numFmtId="165" fontId="31" fillId="0" borderId="0" xfId="0" applyNumberFormat="1" applyFont="1" applyFill="1"/>
    <xf numFmtId="3" fontId="16" fillId="0" borderId="0" xfId="0" applyNumberFormat="1" applyFont="1" applyFill="1" applyAlignment="1">
      <alignment horizontal="left"/>
    </xf>
    <xf numFmtId="3" fontId="0" fillId="0" borderId="0" xfId="0" applyNumberFormat="1" applyFill="1" applyAlignment="1">
      <alignment horizontal="left"/>
    </xf>
    <xf numFmtId="49" fontId="3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31" fillId="0" borderId="1" xfId="0" applyFont="1" applyFill="1" applyBorder="1"/>
    <xf numFmtId="0" fontId="6" fillId="0" borderId="0" xfId="0" applyFont="1"/>
    <xf numFmtId="0" fontId="26" fillId="0" borderId="0" xfId="0" applyFont="1" applyBorder="1" applyAlignment="1">
      <alignment horizontal="left"/>
    </xf>
    <xf numFmtId="3" fontId="6" fillId="0" borderId="0" xfId="0" applyNumberFormat="1" applyFont="1" applyFill="1" applyBorder="1"/>
    <xf numFmtId="3" fontId="15" fillId="0" borderId="0" xfId="0" applyNumberFormat="1" applyFont="1" applyFill="1" applyBorder="1" applyAlignment="1">
      <alignment wrapText="1"/>
    </xf>
    <xf numFmtId="0" fontId="19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2" applyFont="1"/>
    <xf numFmtId="0" fontId="33" fillId="0" borderId="0" xfId="2" applyFont="1"/>
    <xf numFmtId="0" fontId="6" fillId="0" borderId="0" xfId="2"/>
    <xf numFmtId="0" fontId="6" fillId="0" borderId="2" xfId="2" applyFill="1" applyBorder="1"/>
    <xf numFmtId="0" fontId="6" fillId="0" borderId="2" xfId="2" applyBorder="1"/>
    <xf numFmtId="0" fontId="6" fillId="0" borderId="1" xfId="2" applyFont="1" applyBorder="1" applyAlignment="1">
      <alignment horizontal="center" wrapText="1"/>
    </xf>
    <xf numFmtId="0" fontId="6" fillId="0" borderId="0" xfId="2" applyAlignment="1">
      <alignment wrapText="1"/>
    </xf>
    <xf numFmtId="3" fontId="6" fillId="0" borderId="0" xfId="2" applyNumberFormat="1" applyAlignment="1"/>
    <xf numFmtId="3" fontId="6" fillId="0" borderId="0" xfId="2" applyNumberFormat="1" applyFont="1" applyAlignment="1" applyProtection="1">
      <protection locked="0"/>
    </xf>
    <xf numFmtId="3" fontId="6" fillId="0" borderId="0" xfId="2" applyNumberFormat="1" applyAlignment="1" applyProtection="1">
      <protection locked="0"/>
    </xf>
    <xf numFmtId="3" fontId="6" fillId="0" borderId="0" xfId="2" applyNumberFormat="1" applyBorder="1"/>
    <xf numFmtId="3" fontId="6" fillId="0" borderId="0" xfId="2" applyNumberFormat="1"/>
    <xf numFmtId="3" fontId="6" fillId="0" borderId="2" xfId="2" applyNumberFormat="1" applyBorder="1" applyAlignment="1"/>
    <xf numFmtId="3" fontId="6" fillId="0" borderId="2" xfId="2" applyNumberFormat="1" applyFont="1" applyBorder="1" applyAlignment="1" applyProtection="1">
      <protection locked="0"/>
    </xf>
    <xf numFmtId="3" fontId="6" fillId="0" borderId="2" xfId="2" applyNumberFormat="1" applyBorder="1" applyAlignment="1" applyProtection="1">
      <protection locked="0"/>
    </xf>
    <xf numFmtId="0" fontId="6" fillId="0" borderId="0" xfId="2" applyFill="1" applyBorder="1"/>
    <xf numFmtId="0" fontId="6" fillId="0" borderId="0" xfId="2" applyBorder="1"/>
    <xf numFmtId="0" fontId="10" fillId="0" borderId="0" xfId="2" applyFont="1" applyFill="1" applyBorder="1"/>
    <xf numFmtId="0" fontId="16" fillId="0" borderId="0" xfId="2" applyFont="1" applyBorder="1"/>
    <xf numFmtId="0" fontId="12" fillId="0" borderId="0" xfId="2" applyFont="1" applyFill="1" applyBorder="1"/>
    <xf numFmtId="0" fontId="12" fillId="0" borderId="0" xfId="2" applyFont="1"/>
    <xf numFmtId="3" fontId="6" fillId="0" borderId="0" xfId="2" applyNumberFormat="1" applyFont="1"/>
    <xf numFmtId="0" fontId="16" fillId="0" borderId="0" xfId="2" applyFont="1" applyFill="1" applyBorder="1"/>
    <xf numFmtId="0" fontId="12" fillId="0" borderId="0" xfId="2" applyFont="1" applyAlignment="1">
      <alignment horizontal="left"/>
    </xf>
    <xf numFmtId="0" fontId="16" fillId="0" borderId="0" xfId="2" applyFont="1" applyAlignment="1">
      <alignment horizontal="left"/>
    </xf>
    <xf numFmtId="0" fontId="12" fillId="0" borderId="0" xfId="2" applyFont="1" applyBorder="1" applyAlignment="1">
      <alignment horizontal="left"/>
    </xf>
    <xf numFmtId="0" fontId="16" fillId="0" borderId="0" xfId="2" applyFont="1" applyBorder="1" applyAlignment="1">
      <alignment horizontal="left"/>
    </xf>
    <xf numFmtId="3" fontId="31" fillId="0" borderId="0" xfId="0" applyNumberFormat="1" applyFont="1" applyFill="1" applyBorder="1"/>
    <xf numFmtId="3" fontId="6" fillId="0" borderId="0" xfId="0" applyNumberFormat="1" applyFont="1" applyAlignment="1" applyProtection="1">
      <protection locked="0"/>
    </xf>
    <xf numFmtId="3" fontId="0" fillId="0" borderId="0" xfId="0" applyNumberFormat="1" applyAlignment="1" applyProtection="1">
      <protection locked="0"/>
    </xf>
    <xf numFmtId="0" fontId="0" fillId="0" borderId="0" xfId="0" applyAlignment="1"/>
    <xf numFmtId="0" fontId="16" fillId="0" borderId="0" xfId="0" applyFont="1" applyBorder="1" applyAlignment="1"/>
    <xf numFmtId="0" fontId="0" fillId="0" borderId="0" xfId="0" applyBorder="1" applyAlignment="1"/>
    <xf numFmtId="0" fontId="16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12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16" fillId="0" borderId="0" xfId="0" applyFont="1" applyBorder="1" applyAlignment="1">
      <alignment vertical="top"/>
    </xf>
    <xf numFmtId="0" fontId="16" fillId="0" borderId="0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vertical="top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center" wrapText="1"/>
    </xf>
    <xf numFmtId="3" fontId="6" fillId="0" borderId="0" xfId="0" applyNumberFormat="1" applyFont="1" applyBorder="1" applyAlignment="1">
      <alignment horizontal="right" wrapText="1"/>
    </xf>
    <xf numFmtId="3" fontId="6" fillId="0" borderId="0" xfId="0" applyNumberFormat="1" applyFont="1" applyFill="1" applyBorder="1" applyAlignment="1">
      <alignment horizontal="right" wrapText="1"/>
    </xf>
    <xf numFmtId="0" fontId="3" fillId="0" borderId="0" xfId="0" applyNumberFormat="1" applyFont="1" applyFill="1" applyBorder="1"/>
    <xf numFmtId="3" fontId="6" fillId="0" borderId="0" xfId="0" applyNumberFormat="1" applyFont="1" applyFill="1" applyAlignment="1" applyProtection="1">
      <protection locked="0"/>
    </xf>
    <xf numFmtId="0" fontId="16" fillId="0" borderId="0" xfId="2" applyFont="1" applyBorder="1" applyAlignment="1">
      <alignment vertical="top"/>
    </xf>
    <xf numFmtId="3" fontId="6" fillId="0" borderId="0" xfId="2" applyNumberFormat="1" applyBorder="1" applyAlignment="1">
      <alignment vertical="top"/>
    </xf>
    <xf numFmtId="0" fontId="6" fillId="0" borderId="0" xfId="2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Fill="1"/>
    <xf numFmtId="3" fontId="3" fillId="0" borderId="0" xfId="0" applyNumberFormat="1" applyFont="1"/>
    <xf numFmtId="0" fontId="16" fillId="0" borderId="0" xfId="0" applyFont="1" applyAlignment="1">
      <alignment vertical="center" readingOrder="1"/>
    </xf>
    <xf numFmtId="0" fontId="0" fillId="0" borderId="0" xfId="0" applyAlignment="1">
      <alignment vertical="center" readingOrder="1"/>
    </xf>
    <xf numFmtId="0" fontId="16" fillId="0" borderId="0" xfId="0" applyFont="1" applyAlignment="1">
      <alignment vertical="top" readingOrder="1"/>
    </xf>
    <xf numFmtId="0" fontId="0" fillId="0" borderId="0" xfId="0" applyAlignment="1">
      <alignment vertical="top" readingOrder="1"/>
    </xf>
    <xf numFmtId="0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/>
    <xf numFmtId="3" fontId="6" fillId="0" borderId="0" xfId="0" applyNumberFormat="1" applyFont="1" applyBorder="1"/>
    <xf numFmtId="0" fontId="3" fillId="0" borderId="1" xfId="0" applyFont="1" applyFill="1" applyBorder="1"/>
    <xf numFmtId="1" fontId="31" fillId="0" borderId="0" xfId="0" applyNumberFormat="1" applyFont="1" applyFill="1"/>
    <xf numFmtId="0" fontId="16" fillId="0" borderId="0" xfId="0" applyFont="1" applyFill="1" applyAlignment="1">
      <alignment readingOrder="1"/>
    </xf>
    <xf numFmtId="0" fontId="16" fillId="0" borderId="0" xfId="0" applyFont="1" applyFill="1" applyAlignment="1">
      <alignment vertical="center"/>
    </xf>
    <xf numFmtId="3" fontId="0" fillId="0" borderId="0" xfId="0" applyNumberFormat="1" applyFill="1" applyAlignment="1"/>
    <xf numFmtId="3" fontId="0" fillId="0" borderId="0" xfId="0" applyNumberFormat="1" applyFill="1" applyAlignment="1" applyProtection="1">
      <protection locked="0"/>
    </xf>
    <xf numFmtId="3" fontId="3" fillId="0" borderId="0" xfId="0" applyNumberFormat="1" applyFont="1" applyFill="1" applyAlignment="1" applyProtection="1">
      <protection locked="0"/>
    </xf>
    <xf numFmtId="3" fontId="3" fillId="0" borderId="0" xfId="0" applyNumberFormat="1" applyFont="1" applyFill="1"/>
    <xf numFmtId="0" fontId="3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3" fillId="0" borderId="2" xfId="0" applyFont="1" applyBorder="1" applyAlignment="1">
      <alignment horizontal="center" vertical="top"/>
    </xf>
    <xf numFmtId="0" fontId="3" fillId="0" borderId="0" xfId="2" applyFont="1"/>
    <xf numFmtId="0" fontId="6" fillId="0" borderId="0" xfId="2" applyAlignment="1"/>
    <xf numFmtId="0" fontId="16" fillId="0" borderId="0" xfId="0" applyFont="1" applyFill="1" applyBorder="1" applyAlignment="1">
      <alignment vertical="top"/>
    </xf>
    <xf numFmtId="0" fontId="25" fillId="0" borderId="0" xfId="0" applyFont="1" applyAlignment="1">
      <alignment wrapText="1"/>
    </xf>
    <xf numFmtId="0" fontId="12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right" vertical="top"/>
    </xf>
    <xf numFmtId="0" fontId="3" fillId="0" borderId="0" xfId="0" applyFont="1" applyFill="1" applyAlignment="1">
      <alignment vertical="top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3" fillId="0" borderId="2" xfId="2" applyFont="1" applyFill="1" applyBorder="1" applyAlignment="1"/>
    <xf numFmtId="3" fontId="3" fillId="0" borderId="0" xfId="2" applyNumberFormat="1" applyFont="1" applyAlignment="1" applyProtection="1">
      <protection locked="0"/>
    </xf>
    <xf numFmtId="0" fontId="3" fillId="0" borderId="0" xfId="2" applyFont="1" applyFill="1" applyBorder="1"/>
    <xf numFmtId="0" fontId="3" fillId="0" borderId="2" xfId="2" applyFont="1" applyFill="1" applyBorder="1"/>
    <xf numFmtId="3" fontId="3" fillId="0" borderId="2" xfId="2" applyNumberFormat="1" applyFont="1" applyBorder="1" applyAlignment="1" applyProtection="1">
      <protection locked="0"/>
    </xf>
    <xf numFmtId="0" fontId="3" fillId="0" borderId="0" xfId="2" applyFont="1" applyFill="1" applyBorder="1" applyAlignment="1"/>
    <xf numFmtId="0" fontId="3" fillId="0" borderId="0" xfId="0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left"/>
    </xf>
    <xf numFmtId="14" fontId="3" fillId="0" borderId="0" xfId="0" applyNumberFormat="1" applyFont="1"/>
    <xf numFmtId="0" fontId="4" fillId="0" borderId="3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/>
    </xf>
    <xf numFmtId="0" fontId="3" fillId="0" borderId="2" xfId="0" applyNumberFormat="1" applyFont="1" applyBorder="1" applyAlignment="1">
      <alignment horizontal="right"/>
    </xf>
    <xf numFmtId="0" fontId="6" fillId="0" borderId="0" xfId="0" applyFont="1" applyAlignment="1">
      <alignment readingOrder="1"/>
    </xf>
    <xf numFmtId="0" fontId="5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right" wrapText="1"/>
    </xf>
    <xf numFmtId="167" fontId="3" fillId="0" borderId="3" xfId="0" applyNumberFormat="1" applyFont="1" applyFill="1" applyBorder="1" applyAlignment="1">
      <alignment horizontal="right" wrapText="1"/>
    </xf>
    <xf numFmtId="168" fontId="3" fillId="0" borderId="3" xfId="0" applyNumberFormat="1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/>
    <xf numFmtId="14" fontId="31" fillId="0" borderId="1" xfId="0" quotePrefix="1" applyNumberFormat="1" applyFont="1" applyFill="1" applyBorder="1"/>
    <xf numFmtId="14" fontId="31" fillId="0" borderId="1" xfId="0" quotePrefix="1" applyNumberFormat="1" applyFont="1" applyFill="1" applyBorder="1" applyAlignment="1">
      <alignment horizontal="right"/>
    </xf>
    <xf numFmtId="9" fontId="31" fillId="0" borderId="0" xfId="3" applyFont="1" applyFill="1"/>
    <xf numFmtId="0" fontId="31" fillId="0" borderId="0" xfId="0" applyFont="1" applyFill="1" applyBorder="1"/>
    <xf numFmtId="9" fontId="31" fillId="0" borderId="1" xfId="3" applyFont="1" applyFill="1" applyBorder="1"/>
    <xf numFmtId="3" fontId="6" fillId="0" borderId="0" xfId="0" applyNumberFormat="1" applyFon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Fill="1" applyAlignment="1">
      <alignment horizontal="right"/>
    </xf>
    <xf numFmtId="0" fontId="32" fillId="0" borderId="0" xfId="0" applyFont="1" applyFill="1"/>
    <xf numFmtId="0" fontId="6" fillId="0" borderId="0" xfId="0" applyFont="1" applyFill="1" applyBorder="1"/>
    <xf numFmtId="0" fontId="0" fillId="0" borderId="0" xfId="0" applyFill="1" applyBorder="1"/>
    <xf numFmtId="9" fontId="31" fillId="0" borderId="0" xfId="3" applyFont="1" applyFill="1" applyBorder="1"/>
    <xf numFmtId="0" fontId="0" fillId="0" borderId="0" xfId="0" applyFill="1" applyBorder="1" applyAlignment="1">
      <alignment horizontal="right"/>
    </xf>
    <xf numFmtId="0" fontId="24" fillId="0" borderId="2" xfId="0" applyFont="1" applyFill="1" applyBorder="1"/>
    <xf numFmtId="0" fontId="26" fillId="0" borderId="2" xfId="0" applyFont="1" applyFill="1" applyBorder="1" applyAlignment="1">
      <alignment horizontal="right"/>
    </xf>
    <xf numFmtId="0" fontId="24" fillId="0" borderId="0" xfId="0" applyFont="1" applyFill="1" applyBorder="1"/>
    <xf numFmtId="0" fontId="26" fillId="0" borderId="0" xfId="0" applyFont="1" applyFill="1" applyBorder="1" applyAlignment="1">
      <alignment horizontal="right"/>
    </xf>
    <xf numFmtId="0" fontId="24" fillId="0" borderId="1" xfId="0" applyFont="1" applyFill="1" applyBorder="1"/>
    <xf numFmtId="0" fontId="26" fillId="0" borderId="1" xfId="0" applyFont="1" applyFill="1" applyBorder="1" applyAlignment="1">
      <alignment horizontal="right"/>
    </xf>
    <xf numFmtId="3" fontId="14" fillId="0" borderId="3" xfId="0" applyNumberFormat="1" applyFont="1" applyFill="1" applyBorder="1" applyAlignment="1">
      <alignment horizontal="left"/>
    </xf>
    <xf numFmtId="3" fontId="14" fillId="0" borderId="3" xfId="0" applyNumberFormat="1" applyFont="1" applyFill="1" applyBorder="1" applyAlignment="1">
      <alignment horizontal="right"/>
    </xf>
    <xf numFmtId="0" fontId="0" fillId="0" borderId="2" xfId="0" applyFill="1" applyBorder="1"/>
    <xf numFmtId="0" fontId="3" fillId="0" borderId="2" xfId="0" applyFont="1" applyFill="1" applyBorder="1" applyAlignment="1">
      <alignment horizontal="right" vertical="top"/>
    </xf>
    <xf numFmtId="0" fontId="3" fillId="0" borderId="2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 vertical="top"/>
    </xf>
    <xf numFmtId="0" fontId="0" fillId="0" borderId="1" xfId="0" applyFill="1" applyBorder="1" applyAlignment="1">
      <alignment horizontal="right" vertical="top"/>
    </xf>
    <xf numFmtId="0" fontId="3" fillId="0" borderId="1" xfId="0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0" fontId="6" fillId="0" borderId="1" xfId="0" applyFont="1" applyFill="1" applyBorder="1"/>
    <xf numFmtId="3" fontId="6" fillId="0" borderId="1" xfId="0" applyNumberFormat="1" applyFont="1" applyFill="1" applyBorder="1"/>
    <xf numFmtId="0" fontId="3" fillId="0" borderId="3" xfId="0" applyFont="1" applyFill="1" applyBorder="1"/>
    <xf numFmtId="3" fontId="3" fillId="0" borderId="3" xfId="0" applyNumberFormat="1" applyFont="1" applyFill="1" applyBorder="1"/>
    <xf numFmtId="0" fontId="12" fillId="0" borderId="0" xfId="0" applyFont="1" applyFill="1" applyAlignment="1">
      <alignment vertical="top"/>
    </xf>
    <xf numFmtId="3" fontId="6" fillId="0" borderId="0" xfId="0" applyNumberFormat="1" applyFont="1" applyFill="1" applyAlignment="1">
      <alignment vertical="top"/>
    </xf>
    <xf numFmtId="0" fontId="3" fillId="0" borderId="2" xfId="0" applyFont="1" applyFill="1" applyBorder="1"/>
    <xf numFmtId="0" fontId="3" fillId="0" borderId="0" xfId="0" applyFont="1" applyFill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0" fontId="12" fillId="0" borderId="0" xfId="0" applyFont="1" applyFill="1" applyAlignment="1"/>
    <xf numFmtId="0" fontId="16" fillId="0" borderId="0" xfId="0" applyFont="1" applyFill="1" applyAlignment="1"/>
    <xf numFmtId="0" fontId="7" fillId="0" borderId="0" xfId="0" applyFont="1" applyFill="1"/>
    <xf numFmtId="3" fontId="7" fillId="0" borderId="0" xfId="0" applyNumberFormat="1" applyFont="1" applyFill="1"/>
    <xf numFmtId="3" fontId="6" fillId="0" borderId="2" xfId="0" applyNumberFormat="1" applyFont="1" applyFill="1" applyBorder="1"/>
    <xf numFmtId="3" fontId="6" fillId="0" borderId="1" xfId="0" applyNumberFormat="1" applyFont="1" applyFill="1" applyBorder="1" applyAlignment="1">
      <alignment horizontal="left"/>
    </xf>
    <xf numFmtId="166" fontId="3" fillId="0" borderId="3" xfId="0" applyNumberFormat="1" applyFont="1" applyFill="1" applyBorder="1"/>
    <xf numFmtId="0" fontId="4" fillId="0" borderId="0" xfId="0" applyFont="1" applyFill="1" applyBorder="1"/>
    <xf numFmtId="3" fontId="4" fillId="0" borderId="0" xfId="0" applyNumberFormat="1" applyFont="1" applyFill="1" applyBorder="1"/>
    <xf numFmtId="0" fontId="8" fillId="0" borderId="0" xfId="2" applyFont="1" applyFill="1" applyAlignment="1"/>
    <xf numFmtId="0" fontId="6" fillId="0" borderId="0" xfId="2" applyFill="1" applyAlignment="1"/>
    <xf numFmtId="0" fontId="6" fillId="0" borderId="0" xfId="2" applyFill="1"/>
    <xf numFmtId="0" fontId="3" fillId="0" borderId="0" xfId="2" applyFont="1" applyFill="1"/>
    <xf numFmtId="0" fontId="35" fillId="0" borderId="3" xfId="2" applyFont="1" applyFill="1" applyBorder="1" applyAlignment="1">
      <alignment horizontal="center" wrapText="1"/>
    </xf>
    <xf numFmtId="0" fontId="34" fillId="0" borderId="3" xfId="2" applyFont="1" applyFill="1" applyBorder="1" applyAlignment="1">
      <alignment wrapText="1"/>
    </xf>
    <xf numFmtId="0" fontId="36" fillId="0" borderId="3" xfId="2" applyFont="1" applyFill="1" applyBorder="1" applyAlignment="1">
      <alignment wrapText="1"/>
    </xf>
    <xf numFmtId="0" fontId="34" fillId="0" borderId="4" xfId="2" applyFont="1" applyFill="1" applyBorder="1" applyAlignment="1">
      <alignment wrapText="1"/>
    </xf>
    <xf numFmtId="0" fontId="34" fillId="0" borderId="3" xfId="4" applyFont="1" applyFill="1" applyBorder="1" applyAlignment="1">
      <alignment wrapText="1"/>
    </xf>
    <xf numFmtId="0" fontId="6" fillId="0" borderId="0" xfId="2" applyFill="1" applyAlignment="1">
      <alignment wrapText="1"/>
    </xf>
    <xf numFmtId="165" fontId="6" fillId="0" borderId="0" xfId="2" applyNumberFormat="1" applyFill="1" applyAlignment="1">
      <alignment wrapText="1"/>
    </xf>
    <xf numFmtId="0" fontId="34" fillId="0" borderId="0" xfId="2" applyFont="1" applyFill="1" applyAlignment="1">
      <alignment wrapText="1"/>
    </xf>
    <xf numFmtId="0" fontId="36" fillId="0" borderId="0" xfId="2" applyFont="1" applyFill="1" applyAlignment="1">
      <alignment wrapText="1"/>
    </xf>
    <xf numFmtId="0" fontId="34" fillId="0" borderId="5" xfId="2" applyFont="1" applyFill="1" applyBorder="1" applyAlignment="1">
      <alignment wrapText="1"/>
    </xf>
    <xf numFmtId="0" fontId="6" fillId="0" borderId="0" xfId="2" applyFont="1" applyFill="1" applyAlignment="1">
      <alignment wrapText="1"/>
    </xf>
    <xf numFmtId="165" fontId="34" fillId="0" borderId="5" xfId="2" applyNumberFormat="1" applyFont="1" applyFill="1" applyBorder="1" applyAlignment="1">
      <alignment wrapText="1"/>
    </xf>
    <xf numFmtId="3" fontId="2" fillId="0" borderId="0" xfId="4" applyNumberFormat="1" applyFont="1" applyFill="1" applyAlignment="1">
      <alignment wrapText="1"/>
    </xf>
    <xf numFmtId="165" fontId="6" fillId="0" borderId="0" xfId="2" applyNumberFormat="1" applyFill="1"/>
    <xf numFmtId="165" fontId="34" fillId="0" borderId="5" xfId="2" applyNumberFormat="1" applyFont="1" applyFill="1" applyBorder="1"/>
    <xf numFmtId="0" fontId="36" fillId="0" borderId="0" xfId="2" applyFont="1" applyFill="1"/>
    <xf numFmtId="165" fontId="6" fillId="0" borderId="5" xfId="2" applyNumberFormat="1" applyFill="1" applyBorder="1"/>
    <xf numFmtId="3" fontId="2" fillId="0" borderId="0" xfId="4" applyNumberFormat="1" applyFont="1" applyFill="1"/>
    <xf numFmtId="3" fontId="2" fillId="0" borderId="0" xfId="4" applyNumberFormat="1" applyFont="1" applyFill="1" applyBorder="1"/>
    <xf numFmtId="165" fontId="6" fillId="0" borderId="0" xfId="2" applyNumberFormat="1" applyFill="1" applyAlignment="1"/>
    <xf numFmtId="165" fontId="38" fillId="0" borderId="0" xfId="4" applyNumberFormat="1" applyFont="1" applyFill="1" applyBorder="1"/>
    <xf numFmtId="165" fontId="6" fillId="0" borderId="5" xfId="2" applyNumberFormat="1" applyFill="1" applyBorder="1" applyAlignment="1"/>
    <xf numFmtId="0" fontId="36" fillId="0" borderId="0" xfId="2" applyFont="1" applyFill="1" applyAlignment="1"/>
    <xf numFmtId="165" fontId="38" fillId="0" borderId="0" xfId="4" applyNumberFormat="1" applyFont="1" applyFill="1" applyBorder="1" applyAlignment="1"/>
    <xf numFmtId="165" fontId="34" fillId="0" borderId="5" xfId="2" applyNumberFormat="1" applyFont="1" applyFill="1" applyBorder="1" applyAlignment="1"/>
    <xf numFmtId="0" fontId="6" fillId="0" borderId="0" xfId="2" applyFont="1" applyFill="1"/>
    <xf numFmtId="165" fontId="39" fillId="0" borderId="0" xfId="2" quotePrefix="1" applyNumberFormat="1" applyFont="1" applyFill="1"/>
    <xf numFmtId="3" fontId="41" fillId="0" borderId="0" xfId="4" applyNumberFormat="1" applyFont="1" applyFill="1" applyBorder="1"/>
    <xf numFmtId="0" fontId="6" fillId="0" borderId="5" xfId="2" applyFont="1" applyFill="1" applyBorder="1" applyAlignment="1">
      <alignment wrapText="1"/>
    </xf>
    <xf numFmtId="0" fontId="6" fillId="0" borderId="5" xfId="2" applyFill="1" applyBorder="1"/>
    <xf numFmtId="165" fontId="39" fillId="0" borderId="0" xfId="2" applyNumberFormat="1" applyFont="1" applyFill="1"/>
    <xf numFmtId="0" fontId="40" fillId="0" borderId="0" xfId="2" applyFont="1" applyFill="1" applyAlignment="1"/>
    <xf numFmtId="0" fontId="40" fillId="0" borderId="0" xfId="4" applyFont="1" applyFill="1" applyAlignment="1"/>
    <xf numFmtId="0" fontId="40" fillId="0" borderId="0" xfId="2" applyFont="1" applyFill="1"/>
    <xf numFmtId="165" fontId="6" fillId="0" borderId="0" xfId="2" applyNumberFormat="1" applyFill="1" applyBorder="1"/>
    <xf numFmtId="165" fontId="0" fillId="0" borderId="0" xfId="0" applyNumberFormat="1" applyFill="1"/>
    <xf numFmtId="165" fontId="38" fillId="0" borderId="0" xfId="4" applyNumberFormat="1" applyFont="1" applyFill="1"/>
    <xf numFmtId="165" fontId="0" fillId="0" borderId="5" xfId="0" applyNumberFormat="1" applyFill="1" applyBorder="1"/>
    <xf numFmtId="165" fontId="36" fillId="0" borderId="0" xfId="0" applyNumberFormat="1" applyFont="1" applyFill="1"/>
    <xf numFmtId="0" fontId="6" fillId="0" borderId="0" xfId="2" applyFont="1" applyFill="1" applyBorder="1"/>
    <xf numFmtId="0" fontId="36" fillId="0" borderId="0" xfId="2" applyFont="1" applyFill="1" applyBorder="1"/>
    <xf numFmtId="0" fontId="16" fillId="0" borderId="0" xfId="0" applyFont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3" fontId="3" fillId="0" borderId="0" xfId="5" applyNumberFormat="1" applyFont="1" applyFill="1"/>
    <xf numFmtId="3" fontId="42" fillId="0" borderId="0" xfId="5" applyNumberFormat="1" applyFill="1"/>
    <xf numFmtId="0" fontId="12" fillId="0" borderId="0" xfId="0" applyFont="1" applyFill="1" applyAlignment="1"/>
    <xf numFmtId="0" fontId="0" fillId="0" borderId="0" xfId="0" applyFill="1" applyAlignment="1"/>
    <xf numFmtId="3" fontId="6" fillId="0" borderId="0" xfId="0" applyNumberFormat="1" applyFont="1" applyFill="1" applyAlignment="1"/>
    <xf numFmtId="0" fontId="12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/>
    <xf numFmtId="0" fontId="8" fillId="0" borderId="0" xfId="0" applyFont="1" applyFill="1" applyAlignment="1"/>
    <xf numFmtId="0" fontId="6" fillId="0" borderId="0" xfId="0" applyFont="1" applyFill="1" applyAlignment="1"/>
    <xf numFmtId="0" fontId="8" fillId="0" borderId="0" xfId="0" applyFont="1" applyFill="1" applyBorder="1"/>
    <xf numFmtId="0" fontId="0" fillId="0" borderId="3" xfId="0" applyFill="1" applyBorder="1"/>
    <xf numFmtId="0" fontId="31" fillId="0" borderId="3" xfId="0" applyFont="1" applyFill="1" applyBorder="1" applyAlignment="1">
      <alignment horizontal="right" wrapText="1"/>
    </xf>
    <xf numFmtId="167" fontId="3" fillId="0" borderId="0" xfId="0" applyNumberFormat="1" applyFont="1" applyFill="1" applyBorder="1" applyAlignment="1">
      <alignment horizontal="left"/>
    </xf>
    <xf numFmtId="3" fontId="6" fillId="0" borderId="0" xfId="0" applyNumberFormat="1" applyFont="1" applyFill="1" applyBorder="1" applyAlignment="1"/>
    <xf numFmtId="3" fontId="0" fillId="0" borderId="0" xfId="0" applyNumberFormat="1" applyFill="1" applyBorder="1" applyAlignment="1" applyProtection="1">
      <alignment horizontal="right"/>
      <protection locked="0"/>
    </xf>
    <xf numFmtId="167" fontId="3" fillId="0" borderId="0" xfId="0" applyNumberFormat="1" applyFont="1" applyFill="1" applyAlignment="1">
      <alignment horizontal="left"/>
    </xf>
    <xf numFmtId="3" fontId="16" fillId="0" borderId="0" xfId="0" applyNumberFormat="1" applyFont="1" applyFill="1"/>
    <xf numFmtId="0" fontId="12" fillId="0" borderId="0" xfId="0" applyFont="1" applyFill="1" applyAlignment="1">
      <alignment horizontal="left" readingOrder="1"/>
    </xf>
    <xf numFmtId="3" fontId="16" fillId="0" borderId="0" xfId="0" applyNumberFormat="1" applyFont="1" applyFill="1" applyBorder="1"/>
    <xf numFmtId="0" fontId="12" fillId="0" borderId="0" xfId="0" applyFont="1" applyFill="1" applyAlignment="1">
      <alignment horizontal="left"/>
    </xf>
    <xf numFmtId="0" fontId="8" fillId="0" borderId="0" xfId="2" applyFont="1" applyFill="1"/>
    <xf numFmtId="0" fontId="4" fillId="0" borderId="0" xfId="2" applyFont="1" applyFill="1" applyBorder="1"/>
    <xf numFmtId="3" fontId="4" fillId="0" borderId="0" xfId="2" applyNumberFormat="1" applyFont="1" applyFill="1" applyBorder="1"/>
    <xf numFmtId="3" fontId="6" fillId="0" borderId="0" xfId="2" applyNumberFormat="1" applyFill="1" applyBorder="1"/>
    <xf numFmtId="3" fontId="6" fillId="0" borderId="0" xfId="2" applyNumberFormat="1" applyFill="1"/>
    <xf numFmtId="0" fontId="4" fillId="0" borderId="3" xfId="2" applyFont="1" applyFill="1" applyBorder="1" applyAlignment="1">
      <alignment horizontal="center" wrapText="1"/>
    </xf>
    <xf numFmtId="3" fontId="6" fillId="0" borderId="3" xfId="2" applyNumberFormat="1" applyFont="1" applyFill="1" applyBorder="1" applyAlignment="1">
      <alignment vertical="top" wrapText="1"/>
    </xf>
    <xf numFmtId="0" fontId="3" fillId="0" borderId="3" xfId="2" applyFont="1" applyFill="1" applyBorder="1" applyAlignment="1">
      <alignment vertical="top" wrapText="1"/>
    </xf>
    <xf numFmtId="3" fontId="3" fillId="0" borderId="0" xfId="2" applyNumberFormat="1" applyFont="1" applyFill="1"/>
    <xf numFmtId="3" fontId="31" fillId="0" borderId="0" xfId="0" applyNumberFormat="1" applyFont="1"/>
    <xf numFmtId="0" fontId="3" fillId="2" borderId="1" xfId="0" applyFont="1" applyFill="1" applyBorder="1"/>
    <xf numFmtId="0" fontId="31" fillId="2" borderId="0" xfId="0" applyFont="1" applyFill="1"/>
    <xf numFmtId="0" fontId="0" fillId="0" borderId="1" xfId="0" applyBorder="1"/>
    <xf numFmtId="1" fontId="31" fillId="0" borderId="0" xfId="0" applyNumberFormat="1" applyFont="1"/>
    <xf numFmtId="9" fontId="32" fillId="0" borderId="0" xfId="0" applyNumberFormat="1" applyFont="1"/>
    <xf numFmtId="0" fontId="31" fillId="2" borderId="1" xfId="0" applyFont="1" applyFill="1" applyBorder="1"/>
    <xf numFmtId="0" fontId="0" fillId="2" borderId="1" xfId="0" applyFill="1" applyBorder="1"/>
    <xf numFmtId="0" fontId="6" fillId="2" borderId="0" xfId="0" applyFont="1" applyFill="1"/>
    <xf numFmtId="165" fontId="31" fillId="2" borderId="0" xfId="0" applyNumberFormat="1" applyFont="1" applyFill="1"/>
    <xf numFmtId="0" fontId="6" fillId="0" borderId="2" xfId="0" quotePrefix="1" applyFont="1" applyBorder="1" applyAlignment="1">
      <alignment horizontal="right"/>
    </xf>
    <xf numFmtId="9" fontId="31" fillId="0" borderId="0" xfId="3" applyFont="1"/>
    <xf numFmtId="1" fontId="6" fillId="0" borderId="0" xfId="0" applyNumberFormat="1" applyFont="1"/>
    <xf numFmtId="0" fontId="15" fillId="0" borderId="0" xfId="0" applyFont="1"/>
    <xf numFmtId="3" fontId="15" fillId="0" borderId="0" xfId="0" applyNumberFormat="1" applyFont="1"/>
    <xf numFmtId="3" fontId="15" fillId="0" borderId="0" xfId="0" applyNumberFormat="1" applyFont="1" applyAlignment="1">
      <alignment horizontal="right"/>
    </xf>
    <xf numFmtId="0" fontId="15" fillId="0" borderId="0" xfId="0" applyFont="1" applyAlignment="1">
      <alignment vertical="top"/>
    </xf>
    <xf numFmtId="0" fontId="15" fillId="0" borderId="0" xfId="0" applyFont="1" applyAlignment="1">
      <alignment wrapText="1"/>
    </xf>
    <xf numFmtId="3" fontId="15" fillId="0" borderId="0" xfId="0" quotePrefix="1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1" xfId="0" applyNumberFormat="1" applyFont="1" applyBorder="1"/>
    <xf numFmtId="0" fontId="41" fillId="0" borderId="0" xfId="0" applyFont="1"/>
    <xf numFmtId="3" fontId="41" fillId="0" borderId="0" xfId="0" applyNumberFormat="1" applyFont="1"/>
    <xf numFmtId="1" fontId="41" fillId="0" borderId="0" xfId="0" applyNumberFormat="1" applyFont="1"/>
    <xf numFmtId="3" fontId="14" fillId="0" borderId="0" xfId="0" applyNumberFormat="1" applyFont="1"/>
    <xf numFmtId="167" fontId="3" fillId="0" borderId="2" xfId="0" applyNumberFormat="1" applyFont="1" applyFill="1" applyBorder="1" applyAlignment="1">
      <alignment horizontal="left"/>
    </xf>
    <xf numFmtId="3" fontId="3" fillId="0" borderId="2" xfId="0" applyNumberFormat="1" applyFont="1" applyFill="1" applyBorder="1" applyAlignment="1">
      <alignment horizontal="center"/>
    </xf>
    <xf numFmtId="3" fontId="31" fillId="0" borderId="2" xfId="0" applyNumberFormat="1" applyFont="1" applyFill="1" applyBorder="1"/>
    <xf numFmtId="3" fontId="0" fillId="0" borderId="2" xfId="0" applyNumberFormat="1" applyFill="1" applyBorder="1" applyAlignment="1">
      <alignment horizontal="center"/>
    </xf>
    <xf numFmtId="3" fontId="0" fillId="0" borderId="2" xfId="0" applyNumberFormat="1" applyFill="1" applyBorder="1"/>
    <xf numFmtId="3" fontId="6" fillId="0" borderId="1" xfId="0" applyNumberFormat="1" applyFont="1" applyBorder="1" applyAlignment="1">
      <alignment horizontal="right"/>
    </xf>
    <xf numFmtId="165" fontId="6" fillId="0" borderId="0" xfId="0" applyNumberFormat="1" applyFont="1"/>
    <xf numFmtId="165" fontId="38" fillId="0" borderId="6" xfId="4" applyNumberFormat="1" applyFont="1" applyBorder="1"/>
    <xf numFmtId="165" fontId="38" fillId="0" borderId="6" xfId="0" applyNumberFormat="1" applyFont="1" applyBorder="1"/>
    <xf numFmtId="165" fontId="38" fillId="0" borderId="6" xfId="4" applyNumberFormat="1" applyFont="1" applyBorder="1" applyAlignment="1">
      <alignment horizontal="right"/>
    </xf>
    <xf numFmtId="165" fontId="43" fillId="0" borderId="0" xfId="0" applyNumberFormat="1" applyFont="1"/>
    <xf numFmtId="165" fontId="38" fillId="0" borderId="0" xfId="4" applyNumberFormat="1" applyFont="1"/>
    <xf numFmtId="3" fontId="41" fillId="0" borderId="0" xfId="4" applyNumberFormat="1" applyFont="1" applyAlignment="1">
      <alignment horizontal="right"/>
    </xf>
    <xf numFmtId="169" fontId="32" fillId="0" borderId="0" xfId="3" applyNumberFormat="1" applyFont="1" applyFill="1"/>
    <xf numFmtId="3" fontId="0" fillId="0" borderId="1" xfId="0" applyNumberFormat="1" applyBorder="1"/>
    <xf numFmtId="3" fontId="31" fillId="0" borderId="1" xfId="0" applyNumberFormat="1" applyFont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3" fontId="1" fillId="0" borderId="0" xfId="4" applyNumberFormat="1" applyFont="1"/>
    <xf numFmtId="3" fontId="1" fillId="0" borderId="0" xfId="4" applyNumberFormat="1" applyFont="1" applyAlignment="1">
      <alignment horizontal="right"/>
    </xf>
    <xf numFmtId="0" fontId="3" fillId="0" borderId="3" xfId="0" applyFont="1" applyBorder="1" applyAlignment="1">
      <alignment wrapText="1"/>
    </xf>
    <xf numFmtId="0" fontId="6" fillId="0" borderId="3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right"/>
    </xf>
    <xf numFmtId="0" fontId="25" fillId="0" borderId="0" xfId="0" applyFont="1" applyAlignment="1">
      <alignment wrapText="1"/>
    </xf>
    <xf numFmtId="0" fontId="3" fillId="0" borderId="0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12" fillId="0" borderId="0" xfId="0" applyFont="1" applyFill="1" applyAlignment="1"/>
    <xf numFmtId="0" fontId="0" fillId="0" borderId="0" xfId="0" applyFill="1" applyAlignment="1"/>
    <xf numFmtId="0" fontId="31" fillId="0" borderId="1" xfId="0" quotePrefix="1" applyFont="1" applyFill="1" applyBorder="1"/>
    <xf numFmtId="3" fontId="6" fillId="0" borderId="0" xfId="0" applyNumberFormat="1" applyFont="1" applyFill="1" applyAlignment="1">
      <alignment horizontal="right"/>
    </xf>
    <xf numFmtId="1" fontId="31" fillId="0" borderId="1" xfId="0" quotePrefix="1" applyNumberFormat="1" applyFont="1" applyFill="1" applyBorder="1"/>
    <xf numFmtId="166" fontId="6" fillId="0" borderId="0" xfId="0" applyNumberFormat="1" applyFont="1" applyFill="1"/>
    <xf numFmtId="166" fontId="31" fillId="0" borderId="0" xfId="0" applyNumberFormat="1" applyFont="1" applyFill="1"/>
  </cellXfs>
  <cellStyles count="6">
    <cellStyle name="Följde hyperlänken" xfId="1" xr:uid="{00000000-0005-0000-0000-000000000000}"/>
    <cellStyle name="Normal" xfId="0" builtinId="0"/>
    <cellStyle name="Normal 11" xfId="4" xr:uid="{00000000-0005-0000-0000-000002000000}"/>
    <cellStyle name="Normal 2" xfId="2" xr:uid="{00000000-0005-0000-0000-000003000000}"/>
    <cellStyle name="Procent" xfId="3" builtinId="5"/>
    <cellStyle name="Tusental" xfId="5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showGridLines="0" tabSelected="1" zoomScaleNormal="100" workbookViewId="0">
      <selection activeCell="M43" sqref="M43"/>
    </sheetView>
  </sheetViews>
  <sheetFormatPr defaultRowHeight="13.2" x14ac:dyDescent="0.25"/>
  <cols>
    <col min="1" max="1" width="6.5546875" customWidth="1"/>
    <col min="2" max="2" width="25.109375" customWidth="1"/>
    <col min="3" max="4" width="8.6640625" bestFit="1" customWidth="1"/>
    <col min="5" max="5" width="2.5546875" customWidth="1"/>
    <col min="6" max="6" width="6.5546875" customWidth="1"/>
    <col min="7" max="7" width="20" customWidth="1"/>
    <col min="8" max="8" width="5" customWidth="1"/>
    <col min="9" max="9" width="8.44140625" bestFit="1" customWidth="1"/>
  </cols>
  <sheetData>
    <row r="1" spans="1:9" ht="15.6" x14ac:dyDescent="0.3">
      <c r="A1" s="64" t="s">
        <v>0</v>
      </c>
      <c r="B1" s="35"/>
      <c r="C1" s="35"/>
      <c r="D1" s="35"/>
      <c r="E1" s="35"/>
      <c r="F1" s="35"/>
      <c r="G1" s="35"/>
      <c r="H1" s="35"/>
      <c r="I1" s="35"/>
    </row>
    <row r="2" spans="1:9" x14ac:dyDescent="0.25">
      <c r="A2" s="35"/>
      <c r="B2" s="35"/>
      <c r="C2" s="35"/>
      <c r="D2" s="35"/>
      <c r="E2" s="35"/>
      <c r="F2" s="35"/>
      <c r="G2" s="35"/>
      <c r="H2" s="35"/>
      <c r="I2" s="35"/>
    </row>
    <row r="3" spans="1:9" ht="13.8" x14ac:dyDescent="0.3">
      <c r="A3" s="162" t="s">
        <v>1</v>
      </c>
      <c r="B3" s="36"/>
      <c r="C3" s="213" t="s">
        <v>329</v>
      </c>
      <c r="D3" s="214" t="s">
        <v>362</v>
      </c>
      <c r="E3" s="35"/>
      <c r="F3" s="162" t="s">
        <v>2</v>
      </c>
      <c r="G3" s="36"/>
      <c r="H3" s="36"/>
      <c r="I3" s="214" t="s">
        <v>362</v>
      </c>
    </row>
    <row r="4" spans="1:9" ht="13.8" x14ac:dyDescent="0.3">
      <c r="A4" s="35" t="s">
        <v>3</v>
      </c>
      <c r="B4" s="35"/>
      <c r="C4" s="35">
        <f>SUM(C5:C9)</f>
        <v>124</v>
      </c>
      <c r="D4" s="35">
        <f>SUM(D5:D9)</f>
        <v>125</v>
      </c>
      <c r="E4" s="35"/>
      <c r="F4" s="35" t="s">
        <v>4</v>
      </c>
      <c r="G4" s="35"/>
      <c r="H4" s="215">
        <f>SUM(I5:I9)/I4</f>
        <v>1</v>
      </c>
      <c r="I4" s="65">
        <f>SUM(I5:I9)</f>
        <v>4666.2242406000005</v>
      </c>
    </row>
    <row r="5" spans="1:9" s="50" customFormat="1" ht="13.8" x14ac:dyDescent="0.3">
      <c r="A5" s="69" t="s">
        <v>5</v>
      </c>
      <c r="B5" s="69" t="s">
        <v>6</v>
      </c>
      <c r="C5" s="50">
        <v>39</v>
      </c>
      <c r="D5" s="50">
        <v>41</v>
      </c>
      <c r="E5" s="69"/>
      <c r="F5" s="69" t="s">
        <v>5</v>
      </c>
      <c r="G5" s="69" t="s">
        <v>7</v>
      </c>
      <c r="H5" s="83">
        <f>I5/I$4</f>
        <v>0.43501235637981089</v>
      </c>
      <c r="I5" s="337">
        <v>2029.8652023</v>
      </c>
    </row>
    <row r="6" spans="1:9" s="50" customFormat="1" ht="13.8" x14ac:dyDescent="0.3">
      <c r="A6" s="69"/>
      <c r="B6" s="69" t="s">
        <v>8</v>
      </c>
      <c r="C6" s="50">
        <v>1</v>
      </c>
      <c r="D6" s="50">
        <v>0</v>
      </c>
      <c r="E6" s="69"/>
      <c r="F6" s="69"/>
      <c r="G6" s="69" t="s">
        <v>9</v>
      </c>
      <c r="H6" s="83">
        <f>I6/I$4</f>
        <v>0.25089701356689659</v>
      </c>
      <c r="I6" s="337">
        <v>1170.7417266</v>
      </c>
    </row>
    <row r="7" spans="1:9" s="50" customFormat="1" ht="13.8" x14ac:dyDescent="0.3">
      <c r="A7" s="69"/>
      <c r="B7" s="69" t="s">
        <v>10</v>
      </c>
      <c r="C7" s="50">
        <v>35</v>
      </c>
      <c r="D7" s="50">
        <v>37</v>
      </c>
      <c r="E7" s="69"/>
      <c r="F7" s="69"/>
      <c r="G7" s="69" t="s">
        <v>11</v>
      </c>
      <c r="H7" s="83">
        <f>I7/I$4</f>
        <v>3.680723978192605E-2</v>
      </c>
      <c r="I7" s="337">
        <v>171.7508345</v>
      </c>
    </row>
    <row r="8" spans="1:9" s="50" customFormat="1" ht="13.8" x14ac:dyDescent="0.3">
      <c r="A8" s="69"/>
      <c r="B8" s="69" t="s">
        <v>12</v>
      </c>
      <c r="C8" s="50">
        <v>47</v>
      </c>
      <c r="D8" s="50">
        <v>45</v>
      </c>
      <c r="E8" s="69"/>
      <c r="F8" s="69"/>
      <c r="G8" s="69" t="s">
        <v>13</v>
      </c>
      <c r="H8" s="83">
        <f>I8/I$4</f>
        <v>0.19128440436570815</v>
      </c>
      <c r="I8" s="337">
        <v>892.57592449999993</v>
      </c>
    </row>
    <row r="9" spans="1:9" ht="13.8" x14ac:dyDescent="0.3">
      <c r="A9" s="35"/>
      <c r="B9" s="69" t="s">
        <v>14</v>
      </c>
      <c r="C9" s="50">
        <v>2</v>
      </c>
      <c r="D9" s="50">
        <v>2</v>
      </c>
      <c r="E9" s="35"/>
      <c r="F9" s="69"/>
      <c r="G9" s="69" t="s">
        <v>15</v>
      </c>
      <c r="H9" s="83">
        <f>I9/I$4</f>
        <v>8.5998985905658173E-2</v>
      </c>
      <c r="I9" s="337">
        <v>401.29055269999998</v>
      </c>
    </row>
    <row r="10" spans="1:9" x14ac:dyDescent="0.25">
      <c r="A10" s="35"/>
      <c r="B10" s="35"/>
      <c r="C10" s="35"/>
      <c r="D10" s="35"/>
      <c r="E10" s="35"/>
      <c r="F10" s="35"/>
      <c r="G10" s="35"/>
      <c r="H10" s="35"/>
      <c r="I10" s="35"/>
    </row>
    <row r="11" spans="1:9" ht="13.8" x14ac:dyDescent="0.3">
      <c r="A11" s="162" t="s">
        <v>16</v>
      </c>
      <c r="B11" s="36"/>
      <c r="C11" s="213" t="s">
        <v>329</v>
      </c>
      <c r="D11" s="214" t="s">
        <v>362</v>
      </c>
      <c r="E11" s="35"/>
      <c r="F11" s="162" t="s">
        <v>17</v>
      </c>
      <c r="G11" s="36"/>
      <c r="H11" s="36"/>
      <c r="I11" s="214" t="s">
        <v>362</v>
      </c>
    </row>
    <row r="12" spans="1:9" ht="13.8" x14ac:dyDescent="0.3">
      <c r="A12" s="35" t="s">
        <v>3</v>
      </c>
      <c r="B12" s="35"/>
      <c r="C12" s="58">
        <f>C13+C14</f>
        <v>1312</v>
      </c>
      <c r="D12" s="58">
        <f>D13+D14</f>
        <v>1265</v>
      </c>
      <c r="E12" s="35"/>
      <c r="F12" s="35" t="s">
        <v>18</v>
      </c>
      <c r="G12" s="35"/>
      <c r="H12" s="215">
        <f>SUM(I13:I17)/I12</f>
        <v>1</v>
      </c>
      <c r="I12" s="65">
        <f>SUM(I13:I17)</f>
        <v>4581.0818645000008</v>
      </c>
    </row>
    <row r="13" spans="1:9" s="50" customFormat="1" ht="13.8" x14ac:dyDescent="0.3">
      <c r="A13" s="69" t="s">
        <v>5</v>
      </c>
      <c r="B13" s="69" t="s">
        <v>19</v>
      </c>
      <c r="C13" s="50">
        <v>1176</v>
      </c>
      <c r="D13" s="337">
        <v>1131</v>
      </c>
      <c r="E13" s="69"/>
      <c r="F13" s="69" t="s">
        <v>5</v>
      </c>
      <c r="G13" s="69" t="s">
        <v>7</v>
      </c>
      <c r="H13" s="83">
        <f>I13/I$12</f>
        <v>0.29285975793109509</v>
      </c>
      <c r="I13" s="341">
        <v>1341.6145259</v>
      </c>
    </row>
    <row r="14" spans="1:9" s="50" customFormat="1" ht="13.8" x14ac:dyDescent="0.3">
      <c r="A14" s="69"/>
      <c r="B14" s="69" t="s">
        <v>12</v>
      </c>
      <c r="C14" s="50">
        <v>136</v>
      </c>
      <c r="D14" s="50">
        <v>134</v>
      </c>
      <c r="E14" s="69"/>
      <c r="F14" s="69"/>
      <c r="G14" s="69" t="s">
        <v>9</v>
      </c>
      <c r="H14" s="83">
        <f>I14/I$12</f>
        <v>0.31205829777417193</v>
      </c>
      <c r="I14" s="341">
        <v>1429.5646085999999</v>
      </c>
    </row>
    <row r="15" spans="1:9" ht="13.8" x14ac:dyDescent="0.3">
      <c r="A15" s="221"/>
      <c r="B15" s="35"/>
      <c r="C15" s="35"/>
      <c r="D15" s="35"/>
      <c r="E15" s="35"/>
      <c r="F15" s="69"/>
      <c r="G15" s="69" t="s">
        <v>11</v>
      </c>
      <c r="H15" s="83">
        <f>I15/I$12</f>
        <v>2.975987252192008E-2</v>
      </c>
      <c r="I15" s="341">
        <v>136.33241229999999</v>
      </c>
    </row>
    <row r="16" spans="1:9" ht="13.8" x14ac:dyDescent="0.3">
      <c r="A16" s="162" t="s">
        <v>20</v>
      </c>
      <c r="B16" s="162"/>
      <c r="C16" s="89">
        <v>2018</v>
      </c>
      <c r="D16" s="89">
        <v>2019</v>
      </c>
      <c r="E16" s="35"/>
      <c r="F16" s="69"/>
      <c r="G16" s="69" t="s">
        <v>13</v>
      </c>
      <c r="H16" s="83">
        <f>I16/I$12</f>
        <v>0.32253145211175249</v>
      </c>
      <c r="I16" s="341">
        <v>1477.5429859999999</v>
      </c>
    </row>
    <row r="17" spans="1:12" ht="13.8" x14ac:dyDescent="0.3">
      <c r="A17" s="35" t="s">
        <v>3</v>
      </c>
      <c r="B17" s="35"/>
      <c r="C17" s="58">
        <f>SUM(C18:C19)</f>
        <v>40067</v>
      </c>
      <c r="D17" s="58">
        <f>SUM(D18:D19)</f>
        <v>40989</v>
      </c>
      <c r="E17" s="35"/>
      <c r="F17" s="69"/>
      <c r="G17" s="69" t="s">
        <v>15</v>
      </c>
      <c r="H17" s="83">
        <f>I17/I$12</f>
        <v>4.2790619661060195E-2</v>
      </c>
      <c r="I17" s="341">
        <v>196.02733170000002</v>
      </c>
    </row>
    <row r="18" spans="1:12" ht="13.8" x14ac:dyDescent="0.3">
      <c r="A18" s="69" t="s">
        <v>5</v>
      </c>
      <c r="B18" s="69" t="s">
        <v>19</v>
      </c>
      <c r="C18" s="337">
        <v>38040</v>
      </c>
      <c r="D18" s="337">
        <v>38976</v>
      </c>
      <c r="E18" s="35"/>
      <c r="F18" s="69"/>
      <c r="G18" s="69"/>
      <c r="H18" s="83"/>
      <c r="I18" s="163"/>
    </row>
    <row r="19" spans="1:12" ht="13.8" x14ac:dyDescent="0.3">
      <c r="A19" s="69"/>
      <c r="B19" s="69" t="s">
        <v>12</v>
      </c>
      <c r="C19" s="337">
        <v>2027</v>
      </c>
      <c r="D19" s="337">
        <v>2013</v>
      </c>
      <c r="E19" s="35"/>
      <c r="F19" s="80" t="s">
        <v>21</v>
      </c>
      <c r="G19" s="35"/>
      <c r="H19" s="35"/>
      <c r="I19" s="35"/>
    </row>
    <row r="20" spans="1:12" ht="13.8" x14ac:dyDescent="0.3">
      <c r="A20" s="35"/>
      <c r="B20" s="35"/>
      <c r="C20" s="35"/>
      <c r="D20" s="35"/>
      <c r="E20" s="35"/>
      <c r="F20" s="162" t="s">
        <v>22</v>
      </c>
      <c r="G20" s="36"/>
      <c r="H20" s="36"/>
      <c r="I20" s="214" t="s">
        <v>362</v>
      </c>
    </row>
    <row r="21" spans="1:12" ht="13.8" x14ac:dyDescent="0.3">
      <c r="A21" s="162" t="s">
        <v>23</v>
      </c>
      <c r="B21" s="162"/>
      <c r="C21" s="89">
        <v>2018</v>
      </c>
      <c r="D21" s="89">
        <v>2019</v>
      </c>
      <c r="E21" s="35"/>
      <c r="F21" s="35" t="s">
        <v>18</v>
      </c>
      <c r="G21" s="35"/>
      <c r="H21" s="215">
        <f>(SUM(I22:I24))/I21</f>
        <v>1</v>
      </c>
      <c r="I21" s="58">
        <f>SUM(I22:I23)+SUM(I24:I24)</f>
        <v>4416.2990807999995</v>
      </c>
    </row>
    <row r="22" spans="1:12" ht="13.8" x14ac:dyDescent="0.3">
      <c r="A22" s="35" t="s">
        <v>24</v>
      </c>
      <c r="B22" s="35"/>
      <c r="C22" s="62">
        <v>62</v>
      </c>
      <c r="D22" s="62">
        <v>63</v>
      </c>
      <c r="E22" s="35"/>
      <c r="F22" s="69" t="s">
        <v>5</v>
      </c>
      <c r="G22" s="69" t="s">
        <v>25</v>
      </c>
      <c r="H22" s="83">
        <f>I22/I$21</f>
        <v>0.54103443939923845</v>
      </c>
      <c r="I22" s="337">
        <v>2389.3698973999999</v>
      </c>
    </row>
    <row r="23" spans="1:12" ht="13.8" x14ac:dyDescent="0.3">
      <c r="A23" s="35"/>
      <c r="B23" s="35"/>
      <c r="C23" s="35"/>
      <c r="D23" s="35"/>
      <c r="E23" s="35"/>
      <c r="F23" s="69"/>
      <c r="G23" s="69" t="s">
        <v>26</v>
      </c>
      <c r="H23" s="83">
        <f>I23/I$21</f>
        <v>0.26396287415589387</v>
      </c>
      <c r="I23" s="337">
        <v>1165.7389985</v>
      </c>
    </row>
    <row r="24" spans="1:12" ht="13.8" x14ac:dyDescent="0.3">
      <c r="A24" s="162" t="s">
        <v>27</v>
      </c>
      <c r="B24" s="162"/>
      <c r="C24" s="392">
        <v>2018</v>
      </c>
      <c r="D24" s="392">
        <v>2019</v>
      </c>
      <c r="E24" s="35"/>
      <c r="F24" s="69"/>
      <c r="G24" s="69" t="s">
        <v>28</v>
      </c>
      <c r="H24" s="83">
        <f>I24/I$21</f>
        <v>0.19500268644486776</v>
      </c>
      <c r="I24" s="337">
        <v>861.19018489999996</v>
      </c>
    </row>
    <row r="25" spans="1:12" x14ac:dyDescent="0.25">
      <c r="A25" s="35" t="s">
        <v>29</v>
      </c>
      <c r="B25" s="35"/>
      <c r="C25" s="393">
        <v>2672</v>
      </c>
      <c r="D25" s="393">
        <v>2508</v>
      </c>
      <c r="E25" s="35"/>
      <c r="F25" s="35"/>
      <c r="G25" s="35"/>
      <c r="H25" s="35"/>
      <c r="I25" s="35"/>
    </row>
    <row r="26" spans="1:12" x14ac:dyDescent="0.25">
      <c r="A26" s="35" t="s">
        <v>30</v>
      </c>
      <c r="B26" s="35"/>
      <c r="C26" s="35">
        <v>91</v>
      </c>
      <c r="D26" s="35">
        <v>87</v>
      </c>
      <c r="E26" s="35"/>
      <c r="F26" s="80" t="s">
        <v>31</v>
      </c>
      <c r="G26" s="35"/>
      <c r="H26" s="35"/>
      <c r="I26" s="35"/>
    </row>
    <row r="27" spans="1:12" ht="13.8" x14ac:dyDescent="0.3">
      <c r="A27" s="35" t="s">
        <v>32</v>
      </c>
      <c r="B27" s="35"/>
      <c r="C27" s="35">
        <v>108</v>
      </c>
      <c r="D27" s="35">
        <v>103</v>
      </c>
      <c r="E27" s="35"/>
      <c r="F27" s="162" t="s">
        <v>33</v>
      </c>
      <c r="G27" s="36"/>
      <c r="H27" s="36"/>
      <c r="I27" s="81"/>
    </row>
    <row r="28" spans="1:12" x14ac:dyDescent="0.25">
      <c r="A28" s="35"/>
      <c r="B28" s="35"/>
      <c r="C28" s="35"/>
      <c r="D28" s="35"/>
      <c r="E28" s="35"/>
      <c r="F28" s="35" t="s">
        <v>34</v>
      </c>
      <c r="G28" s="35"/>
      <c r="H28" s="347">
        <v>2018</v>
      </c>
      <c r="I28" s="347">
        <v>2019</v>
      </c>
      <c r="L28" s="35"/>
    </row>
    <row r="29" spans="1:12" ht="13.8" x14ac:dyDescent="0.3">
      <c r="A29" s="162" t="s">
        <v>35</v>
      </c>
      <c r="B29" s="162"/>
      <c r="C29" s="394">
        <v>2018</v>
      </c>
      <c r="D29" s="394">
        <v>2019</v>
      </c>
      <c r="E29" s="35"/>
      <c r="F29" s="69"/>
      <c r="G29" s="82" t="s">
        <v>36</v>
      </c>
      <c r="H29" s="348">
        <v>0.68801906570293836</v>
      </c>
      <c r="I29" s="348">
        <v>0.59293042098193571</v>
      </c>
    </row>
    <row r="30" spans="1:12" ht="13.8" x14ac:dyDescent="0.3">
      <c r="A30" s="35" t="s">
        <v>37</v>
      </c>
      <c r="B30" s="35"/>
      <c r="C30" s="393">
        <v>275411</v>
      </c>
      <c r="D30" s="393">
        <v>251975</v>
      </c>
      <c r="E30" s="35"/>
      <c r="F30" s="69"/>
      <c r="G30" s="82" t="s">
        <v>38</v>
      </c>
      <c r="H30" s="348">
        <v>0.23481359719238273</v>
      </c>
      <c r="I30" s="348">
        <v>0.30898905565383178</v>
      </c>
    </row>
    <row r="31" spans="1:12" ht="13.8" x14ac:dyDescent="0.3">
      <c r="A31" s="35" t="s">
        <v>30</v>
      </c>
      <c r="B31" s="35"/>
      <c r="C31" s="393">
        <v>3009</v>
      </c>
      <c r="D31" s="393">
        <v>3226</v>
      </c>
      <c r="E31" s="35"/>
      <c r="F31" s="69"/>
      <c r="G31" s="82" t="s">
        <v>39</v>
      </c>
      <c r="H31" s="348">
        <v>7.7167337104678907E-2</v>
      </c>
      <c r="I31" s="348">
        <v>9.8080523364232522E-2</v>
      </c>
    </row>
    <row r="32" spans="1:12" s="50" customFormat="1" ht="13.8" x14ac:dyDescent="0.3">
      <c r="A32" s="35" t="s">
        <v>32</v>
      </c>
      <c r="B32" s="35"/>
      <c r="C32" s="70">
        <v>887</v>
      </c>
      <c r="D32" s="70">
        <v>920</v>
      </c>
      <c r="E32" s="69"/>
      <c r="F32" s="69"/>
      <c r="G32" s="69"/>
      <c r="H32" s="83"/>
      <c r="I32" s="84"/>
    </row>
    <row r="33" spans="1:9" s="50" customFormat="1" ht="13.8" x14ac:dyDescent="0.3">
      <c r="A33" s="35"/>
      <c r="B33" s="35"/>
      <c r="C33" s="35"/>
      <c r="D33" s="35"/>
      <c r="E33" s="69"/>
      <c r="F33" s="162" t="s">
        <v>40</v>
      </c>
      <c r="G33" s="36"/>
      <c r="H33" s="36"/>
      <c r="I33" s="214" t="s">
        <v>362</v>
      </c>
    </row>
    <row r="34" spans="1:9" s="50" customFormat="1" ht="13.8" x14ac:dyDescent="0.3">
      <c r="A34" s="162" t="s">
        <v>41</v>
      </c>
      <c r="B34" s="162"/>
      <c r="C34" s="394">
        <v>2018</v>
      </c>
      <c r="D34" s="394">
        <v>2019</v>
      </c>
      <c r="E34" s="69"/>
      <c r="F34" s="222" t="s">
        <v>42</v>
      </c>
      <c r="G34" s="223"/>
      <c r="H34" s="224">
        <f>SUM(I35:I40)/I34</f>
        <v>1</v>
      </c>
      <c r="I34" s="92">
        <f>SUM(I35:I40)</f>
        <v>5813.6929999999993</v>
      </c>
    </row>
    <row r="35" spans="1:9" s="50" customFormat="1" ht="13.8" x14ac:dyDescent="0.3">
      <c r="A35" s="35" t="s">
        <v>43</v>
      </c>
      <c r="B35" s="35"/>
      <c r="C35" s="58">
        <f>SUM(C36:C41)</f>
        <v>5375</v>
      </c>
      <c r="D35" s="58">
        <f>SUM(D36:D41)</f>
        <v>5594</v>
      </c>
      <c r="E35" s="69"/>
      <c r="F35" s="69" t="s">
        <v>44</v>
      </c>
      <c r="G35" s="69" t="s">
        <v>45</v>
      </c>
      <c r="H35" s="83">
        <f t="shared" ref="H35:H40" si="0">I35/I$34</f>
        <v>0.34642713332128139</v>
      </c>
      <c r="I35" s="1">
        <v>2014.021</v>
      </c>
    </row>
    <row r="36" spans="1:9" s="50" customFormat="1" ht="13.8" x14ac:dyDescent="0.3">
      <c r="A36" s="69" t="s">
        <v>5</v>
      </c>
      <c r="B36" s="69" t="s">
        <v>46</v>
      </c>
      <c r="C36" s="123">
        <v>0</v>
      </c>
      <c r="D36" s="123">
        <v>0</v>
      </c>
      <c r="E36" s="69"/>
      <c r="F36" s="35"/>
      <c r="G36" s="69" t="s">
        <v>47</v>
      </c>
      <c r="H36" s="83">
        <f t="shared" si="0"/>
        <v>0.2418302789638187</v>
      </c>
      <c r="I36" s="1">
        <v>1405.9269999999999</v>
      </c>
    </row>
    <row r="37" spans="1:9" s="50" customFormat="1" ht="13.8" x14ac:dyDescent="0.3">
      <c r="A37" s="69"/>
      <c r="B37" s="69" t="s">
        <v>48</v>
      </c>
      <c r="C37" s="123">
        <v>594</v>
      </c>
      <c r="D37" s="123">
        <v>629</v>
      </c>
      <c r="E37" s="69"/>
      <c r="F37" s="35"/>
      <c r="G37" s="69" t="s">
        <v>49</v>
      </c>
      <c r="H37" s="83">
        <f t="shared" si="0"/>
        <v>0.19582698983245247</v>
      </c>
      <c r="I37" s="1">
        <v>1138.4780000000001</v>
      </c>
    </row>
    <row r="38" spans="1:9" ht="13.8" x14ac:dyDescent="0.3">
      <c r="A38" s="69"/>
      <c r="B38" s="69" t="s">
        <v>50</v>
      </c>
      <c r="C38" s="123">
        <v>2954</v>
      </c>
      <c r="D38" s="123">
        <v>3074</v>
      </c>
      <c r="E38" s="35"/>
      <c r="F38" s="35"/>
      <c r="G38" s="69" t="s">
        <v>51</v>
      </c>
      <c r="H38" s="83">
        <f t="shared" si="0"/>
        <v>0.182791729800662</v>
      </c>
      <c r="I38" s="1">
        <v>1062.6949999999999</v>
      </c>
    </row>
    <row r="39" spans="1:9" ht="13.8" x14ac:dyDescent="0.3">
      <c r="A39" s="69"/>
      <c r="B39" s="69" t="s">
        <v>52</v>
      </c>
      <c r="C39" s="123">
        <v>41</v>
      </c>
      <c r="D39" s="123">
        <v>40</v>
      </c>
      <c r="E39" s="35"/>
      <c r="F39" s="35"/>
      <c r="G39" s="69" t="s">
        <v>53</v>
      </c>
      <c r="H39" s="83">
        <f t="shared" si="0"/>
        <v>1.620570608045523E-2</v>
      </c>
      <c r="I39" s="53">
        <v>94.215000000000003</v>
      </c>
    </row>
    <row r="40" spans="1:9" ht="13.8" x14ac:dyDescent="0.3">
      <c r="A40" s="69"/>
      <c r="B40" s="69" t="s">
        <v>54</v>
      </c>
      <c r="C40" s="123">
        <v>1426</v>
      </c>
      <c r="D40" s="123">
        <v>1451</v>
      </c>
      <c r="E40" s="35"/>
      <c r="F40" s="35"/>
      <c r="G40" s="69" t="s">
        <v>15</v>
      </c>
      <c r="H40" s="83">
        <f t="shared" si="0"/>
        <v>1.6918162001330308E-2</v>
      </c>
      <c r="I40" s="53">
        <v>98.356999999999999</v>
      </c>
    </row>
    <row r="41" spans="1:9" s="50" customFormat="1" ht="13.8" x14ac:dyDescent="0.3">
      <c r="A41" s="69"/>
      <c r="B41" s="69" t="s">
        <v>55</v>
      </c>
      <c r="C41" s="123">
        <v>360</v>
      </c>
      <c r="D41" s="123">
        <v>400</v>
      </c>
      <c r="E41" s="69"/>
      <c r="F41" s="35"/>
      <c r="G41" s="35"/>
      <c r="H41" s="35"/>
      <c r="I41" s="35"/>
    </row>
    <row r="42" spans="1:9" s="50" customFormat="1" ht="13.8" x14ac:dyDescent="0.3">
      <c r="A42" s="35"/>
      <c r="B42" s="35"/>
      <c r="C42" s="35"/>
      <c r="D42" s="35"/>
      <c r="E42" s="69"/>
      <c r="F42" s="80" t="s">
        <v>56</v>
      </c>
      <c r="G42" s="216"/>
      <c r="H42" s="216"/>
      <c r="I42" s="35"/>
    </row>
    <row r="43" spans="1:9" s="50" customFormat="1" ht="13.8" x14ac:dyDescent="0.3">
      <c r="A43" s="162" t="s">
        <v>57</v>
      </c>
      <c r="B43" s="89"/>
      <c r="C43" s="340">
        <v>2018</v>
      </c>
      <c r="D43" s="340">
        <v>2019</v>
      </c>
      <c r="E43" s="69"/>
      <c r="F43" s="162" t="s">
        <v>58</v>
      </c>
      <c r="G43" s="89"/>
      <c r="H43" s="217"/>
      <c r="I43" s="214" t="s">
        <v>362</v>
      </c>
    </row>
    <row r="44" spans="1:9" s="50" customFormat="1" ht="13.8" x14ac:dyDescent="0.3">
      <c r="A44" s="66" t="s">
        <v>30</v>
      </c>
      <c r="B44" s="69"/>
      <c r="C44" s="341">
        <v>396.60234500000001</v>
      </c>
      <c r="D44" s="341">
        <v>528.596315</v>
      </c>
      <c r="E44" s="69"/>
      <c r="F44" s="66" t="s">
        <v>59</v>
      </c>
      <c r="G44" s="69"/>
      <c r="H44" s="215">
        <f>SUM(I45:I51)/I44</f>
        <v>1</v>
      </c>
      <c r="I44" s="65">
        <f>SUM(I45:I51)</f>
        <v>4209.4632566999999</v>
      </c>
    </row>
    <row r="45" spans="1:9" s="50" customFormat="1" ht="13.8" x14ac:dyDescent="0.3">
      <c r="A45" s="66" t="s">
        <v>60</v>
      </c>
      <c r="B45" s="69"/>
      <c r="C45" s="342">
        <v>0.43082499037599109</v>
      </c>
      <c r="D45" s="342">
        <v>0.33281187482640817</v>
      </c>
      <c r="E45" s="69"/>
      <c r="F45" s="69" t="s">
        <v>5</v>
      </c>
      <c r="G45" s="69" t="s">
        <v>25</v>
      </c>
      <c r="H45" s="83">
        <f>I45/I$44</f>
        <v>0.54781998228149531</v>
      </c>
      <c r="I45" s="337">
        <v>2306.0280866999997</v>
      </c>
    </row>
    <row r="46" spans="1:9" s="50" customFormat="1" ht="13.8" x14ac:dyDescent="0.3">
      <c r="A46" s="35"/>
      <c r="B46" s="35"/>
      <c r="C46" s="35"/>
      <c r="D46" s="35"/>
      <c r="E46" s="69"/>
      <c r="F46" s="69"/>
      <c r="G46" s="69" t="s">
        <v>26</v>
      </c>
      <c r="H46" s="83">
        <f t="shared" ref="H46:H50" si="1">I46/I$44</f>
        <v>0.27525182495792377</v>
      </c>
      <c r="I46" s="337">
        <v>1158.6624435000001</v>
      </c>
    </row>
    <row r="47" spans="1:9" ht="13.8" x14ac:dyDescent="0.3">
      <c r="A47" s="80" t="s">
        <v>61</v>
      </c>
      <c r="B47" s="80"/>
      <c r="C47" s="35"/>
      <c r="D47" s="35"/>
      <c r="E47" s="35"/>
      <c r="F47" s="69"/>
      <c r="G47" s="69" t="s">
        <v>62</v>
      </c>
      <c r="H47" s="83">
        <f t="shared" si="1"/>
        <v>8.341613195960601E-2</v>
      </c>
      <c r="I47" s="337">
        <v>351.13714250000004</v>
      </c>
    </row>
    <row r="48" spans="1:9" ht="13.8" x14ac:dyDescent="0.3">
      <c r="A48" s="162" t="s">
        <v>63</v>
      </c>
      <c r="B48" s="89"/>
      <c r="C48" s="394">
        <v>2018</v>
      </c>
      <c r="D48" s="394">
        <v>2019</v>
      </c>
      <c r="E48" s="35"/>
      <c r="F48" s="69"/>
      <c r="G48" s="69" t="s">
        <v>64</v>
      </c>
      <c r="H48" s="83">
        <f t="shared" si="1"/>
        <v>6.5793398899297736E-2</v>
      </c>
      <c r="I48" s="337">
        <v>276.95489520000001</v>
      </c>
    </row>
    <row r="49" spans="1:9" ht="13.8" x14ac:dyDescent="0.3">
      <c r="A49" s="35" t="s">
        <v>65</v>
      </c>
      <c r="B49" s="35"/>
      <c r="C49" s="395">
        <f>SUM(C50:C51)</f>
        <v>19.459</v>
      </c>
      <c r="D49" s="395">
        <f>SUM(D50:D51)</f>
        <v>18.774000000000001</v>
      </c>
      <c r="E49" s="35"/>
      <c r="F49" s="35"/>
      <c r="G49" s="69" t="s">
        <v>66</v>
      </c>
      <c r="H49" s="375">
        <f t="shared" si="1"/>
        <v>4.1403635896475784E-3</v>
      </c>
      <c r="I49" s="337">
        <v>17.428708399999998</v>
      </c>
    </row>
    <row r="50" spans="1:9" ht="13.8" x14ac:dyDescent="0.3">
      <c r="A50" s="69" t="s">
        <v>5</v>
      </c>
      <c r="B50" s="69" t="s">
        <v>67</v>
      </c>
      <c r="C50" s="396">
        <v>11.071</v>
      </c>
      <c r="D50" s="396">
        <v>10.695</v>
      </c>
      <c r="E50" s="35"/>
      <c r="F50" s="35"/>
      <c r="G50" s="69" t="s">
        <v>68</v>
      </c>
      <c r="H50" s="375">
        <f t="shared" si="1"/>
        <v>2.5652866746876999E-4</v>
      </c>
      <c r="I50" s="337">
        <v>1.0798479999999999</v>
      </c>
    </row>
    <row r="51" spans="1:9" ht="13.8" x14ac:dyDescent="0.3">
      <c r="A51" s="69"/>
      <c r="B51" s="69" t="s">
        <v>69</v>
      </c>
      <c r="C51" s="396">
        <v>8.3879999999999999</v>
      </c>
      <c r="D51" s="396">
        <v>8.0790000000000006</v>
      </c>
      <c r="E51" s="35"/>
      <c r="F51" s="35"/>
      <c r="G51" s="69" t="s">
        <v>70</v>
      </c>
      <c r="H51" s="83">
        <f>I51/I$44</f>
        <v>2.3321769644560775E-2</v>
      </c>
      <c r="I51" s="337">
        <v>98.172132399999995</v>
      </c>
    </row>
    <row r="52" spans="1:9" ht="13.8" x14ac:dyDescent="0.3">
      <c r="A52" s="69"/>
      <c r="B52" s="69"/>
      <c r="C52" s="35"/>
      <c r="D52" s="396"/>
      <c r="E52" s="35"/>
      <c r="F52" s="35"/>
      <c r="G52" s="69"/>
      <c r="H52" s="83"/>
      <c r="I52" s="62"/>
    </row>
    <row r="53" spans="1:9" ht="13.8" x14ac:dyDescent="0.3">
      <c r="A53" s="338" t="s">
        <v>71</v>
      </c>
      <c r="B53" s="343"/>
      <c r="C53" s="344">
        <v>2017</v>
      </c>
      <c r="D53" s="344">
        <v>2018</v>
      </c>
      <c r="E53" s="35"/>
      <c r="F53" s="35"/>
      <c r="G53" s="35"/>
      <c r="H53" s="35"/>
      <c r="I53" s="35"/>
    </row>
    <row r="54" spans="1:9" ht="13.8" x14ac:dyDescent="0.3">
      <c r="A54" s="345" t="s">
        <v>72</v>
      </c>
      <c r="B54" s="339"/>
      <c r="C54" s="346">
        <v>138.4</v>
      </c>
      <c r="D54" s="346">
        <v>147.80000000000001</v>
      </c>
      <c r="E54" s="35"/>
      <c r="F54" s="35"/>
      <c r="G54" s="35"/>
      <c r="H54" s="35"/>
      <c r="I54" s="35"/>
    </row>
    <row r="55" spans="1:9" x14ac:dyDescent="0.25">
      <c r="A55" s="35"/>
      <c r="B55" s="35"/>
      <c r="C55" s="35"/>
      <c r="D55" s="35"/>
    </row>
  </sheetData>
  <phoneticPr fontId="30" type="noConversion"/>
  <pageMargins left="0.75" right="0.75" top="1" bottom="1" header="0.5" footer="0.5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16"/>
  <sheetViews>
    <sheetView showGridLines="0" topLeftCell="A101" zoomScaleNormal="100" zoomScaleSheetLayoutView="100" workbookViewId="0">
      <selection activeCell="F83" sqref="F83"/>
    </sheetView>
  </sheetViews>
  <sheetFormatPr defaultRowHeight="13.2" x14ac:dyDescent="0.25"/>
  <cols>
    <col min="1" max="1" width="31.109375" customWidth="1"/>
    <col min="2" max="2" width="9.33203125" bestFit="1" customWidth="1"/>
    <col min="3" max="3" width="9.5546875" bestFit="1" customWidth="1"/>
    <col min="4" max="4" width="9.44140625" bestFit="1" customWidth="1"/>
    <col min="5" max="5" width="10.109375" bestFit="1" customWidth="1"/>
    <col min="6" max="6" width="12.88671875" style="29" bestFit="1" customWidth="1"/>
    <col min="7" max="7" width="9.88671875" bestFit="1" customWidth="1"/>
    <col min="8" max="8" width="10.6640625" bestFit="1" customWidth="1"/>
  </cols>
  <sheetData>
    <row r="1" spans="1:31" ht="18" customHeight="1" x14ac:dyDescent="0.3">
      <c r="A1" s="64" t="s">
        <v>366</v>
      </c>
      <c r="B1" s="64"/>
      <c r="C1" s="35"/>
      <c r="D1" s="35"/>
      <c r="E1" s="35"/>
      <c r="F1" s="70"/>
      <c r="G1" s="35"/>
      <c r="H1" s="5"/>
      <c r="I1" s="5"/>
      <c r="J1" s="5"/>
      <c r="K1" s="5"/>
      <c r="L1" s="5"/>
      <c r="M1" s="5"/>
      <c r="N1" s="5"/>
    </row>
    <row r="2" spans="1:31" ht="12.9" customHeight="1" x14ac:dyDescent="0.25">
      <c r="A2" s="35"/>
      <c r="B2" s="223"/>
      <c r="C2" s="223"/>
      <c r="D2" s="223"/>
      <c r="E2" s="223"/>
      <c r="F2" s="225"/>
      <c r="G2" s="223"/>
      <c r="H2" s="5"/>
      <c r="I2" s="5"/>
      <c r="J2" s="5"/>
      <c r="K2" s="5"/>
      <c r="L2" s="5"/>
      <c r="M2" s="5"/>
      <c r="N2" s="5"/>
    </row>
    <row r="3" spans="1:31" ht="12.9" customHeight="1" x14ac:dyDescent="0.25">
      <c r="A3" s="226" t="s">
        <v>73</v>
      </c>
      <c r="B3" s="227" t="s">
        <v>74</v>
      </c>
      <c r="C3" s="227" t="s">
        <v>75</v>
      </c>
      <c r="D3" s="227" t="s">
        <v>76</v>
      </c>
      <c r="E3" s="227" t="s">
        <v>77</v>
      </c>
      <c r="F3" s="227" t="s">
        <v>78</v>
      </c>
      <c r="G3" s="227" t="s">
        <v>79</v>
      </c>
      <c r="H3" s="34"/>
      <c r="I3" s="5"/>
      <c r="J3" s="5"/>
      <c r="K3" s="5"/>
      <c r="L3" s="5"/>
      <c r="M3" s="5"/>
      <c r="N3" s="5"/>
    </row>
    <row r="4" spans="1:31" ht="12.9" customHeight="1" x14ac:dyDescent="0.25">
      <c r="A4" s="228" t="s">
        <v>80</v>
      </c>
      <c r="B4" s="229" t="s">
        <v>81</v>
      </c>
      <c r="C4" s="229" t="s">
        <v>82</v>
      </c>
      <c r="D4" s="229" t="s">
        <v>83</v>
      </c>
      <c r="E4" s="229" t="s">
        <v>84</v>
      </c>
      <c r="F4" s="229" t="s">
        <v>85</v>
      </c>
      <c r="G4" s="229" t="s">
        <v>86</v>
      </c>
      <c r="H4" s="5"/>
      <c r="I4" s="13"/>
      <c r="J4" s="5"/>
      <c r="K4" s="5"/>
      <c r="L4" s="5"/>
      <c r="M4" s="5"/>
      <c r="N4" s="5"/>
    </row>
    <row r="5" spans="1:31" ht="12.9" customHeight="1" x14ac:dyDescent="0.25">
      <c r="A5" s="230" t="s">
        <v>87</v>
      </c>
      <c r="B5" s="231" t="s">
        <v>88</v>
      </c>
      <c r="C5" s="231" t="s">
        <v>88</v>
      </c>
      <c r="D5" s="231" t="s">
        <v>89</v>
      </c>
      <c r="E5" s="231" t="s">
        <v>90</v>
      </c>
      <c r="F5" s="231" t="s">
        <v>89</v>
      </c>
      <c r="G5" s="231" t="s">
        <v>90</v>
      </c>
      <c r="H5" s="13"/>
      <c r="I5" s="13"/>
      <c r="J5" s="9"/>
      <c r="K5" s="5"/>
      <c r="L5" s="5"/>
      <c r="M5" s="5"/>
      <c r="N5" s="5"/>
    </row>
    <row r="6" spans="1:31" s="10" customFormat="1" ht="12.9" customHeight="1" x14ac:dyDescent="0.25">
      <c r="A6" s="350" t="s">
        <v>92</v>
      </c>
      <c r="B6" s="351">
        <v>110</v>
      </c>
      <c r="C6" s="351">
        <v>6766</v>
      </c>
      <c r="D6" s="352">
        <v>1601243</v>
      </c>
      <c r="E6" s="352">
        <v>973834</v>
      </c>
      <c r="F6" s="352">
        <v>118535</v>
      </c>
      <c r="G6" s="351">
        <v>2318672</v>
      </c>
      <c r="H6" s="31"/>
      <c r="I6" s="27"/>
      <c r="J6" s="180"/>
      <c r="K6" s="180"/>
      <c r="L6" s="180"/>
      <c r="M6" s="180"/>
      <c r="N6" s="18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</row>
    <row r="7" spans="1:31" s="10" customFormat="1" x14ac:dyDescent="0.25">
      <c r="A7" s="350" t="s">
        <v>91</v>
      </c>
      <c r="B7" s="352">
        <v>383</v>
      </c>
      <c r="C7" s="352">
        <v>6971</v>
      </c>
      <c r="D7" s="352">
        <v>620175</v>
      </c>
      <c r="E7" s="352">
        <v>918146</v>
      </c>
      <c r="F7" s="352">
        <v>130935</v>
      </c>
      <c r="G7" s="352">
        <v>2079505</v>
      </c>
      <c r="H7" s="31"/>
      <c r="I7" s="27"/>
      <c r="J7" s="180"/>
      <c r="K7" s="180"/>
      <c r="L7" s="180"/>
      <c r="M7" s="180"/>
      <c r="N7" s="18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</row>
    <row r="8" spans="1:31" s="10" customFormat="1" x14ac:dyDescent="0.25">
      <c r="A8" s="350" t="s">
        <v>93</v>
      </c>
      <c r="B8" s="352">
        <v>168</v>
      </c>
      <c r="C8" s="352">
        <v>8543</v>
      </c>
      <c r="D8" s="352">
        <v>422794</v>
      </c>
      <c r="E8" s="352">
        <v>719211</v>
      </c>
      <c r="F8" s="352">
        <v>93418</v>
      </c>
      <c r="G8" s="352">
        <v>1421910</v>
      </c>
      <c r="H8" s="31"/>
      <c r="I8" s="27"/>
      <c r="J8" s="180"/>
      <c r="K8" s="180"/>
      <c r="L8" s="180"/>
      <c r="M8" s="180"/>
      <c r="N8" s="18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</row>
    <row r="9" spans="1:31" s="11" customFormat="1" ht="12.9" customHeight="1" x14ac:dyDescent="0.25">
      <c r="A9" s="350" t="s">
        <v>334</v>
      </c>
      <c r="B9" s="352">
        <v>113</v>
      </c>
      <c r="C9" s="352">
        <v>6525</v>
      </c>
      <c r="D9" s="352">
        <v>343598</v>
      </c>
      <c r="E9" s="352">
        <v>553318</v>
      </c>
      <c r="F9" s="352" t="s">
        <v>95</v>
      </c>
      <c r="G9" s="352">
        <v>982915</v>
      </c>
      <c r="H9" s="31"/>
      <c r="I9" s="27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</row>
    <row r="10" spans="1:31" x14ac:dyDescent="0.25">
      <c r="A10" s="350" t="s">
        <v>94</v>
      </c>
      <c r="B10" s="352">
        <v>31</v>
      </c>
      <c r="C10" s="352">
        <v>1456</v>
      </c>
      <c r="D10" s="352">
        <v>355950</v>
      </c>
      <c r="E10" s="352">
        <v>203355</v>
      </c>
      <c r="F10" s="352" t="s">
        <v>95</v>
      </c>
      <c r="G10" s="352">
        <v>640910</v>
      </c>
      <c r="H10" s="31"/>
      <c r="I10" s="27"/>
    </row>
    <row r="11" spans="1:31" s="10" customFormat="1" x14ac:dyDescent="0.25">
      <c r="A11" s="353" t="s">
        <v>96</v>
      </c>
      <c r="B11" s="352">
        <v>1</v>
      </c>
      <c r="C11" s="352">
        <v>622</v>
      </c>
      <c r="D11" s="352">
        <v>24871</v>
      </c>
      <c r="E11" s="352">
        <v>130542</v>
      </c>
      <c r="F11" s="352">
        <v>11471</v>
      </c>
      <c r="G11" s="352">
        <v>229835</v>
      </c>
      <c r="H11" s="31"/>
      <c r="I11" s="27"/>
      <c r="J11" s="180"/>
      <c r="K11" s="180"/>
      <c r="L11" s="180"/>
      <c r="M11" s="180"/>
      <c r="N11" s="18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</row>
    <row r="12" spans="1:31" s="10" customFormat="1" ht="13.8" x14ac:dyDescent="0.25">
      <c r="A12" s="350" t="s">
        <v>97</v>
      </c>
      <c r="B12" s="352">
        <v>128</v>
      </c>
      <c r="C12" s="352">
        <v>350</v>
      </c>
      <c r="D12" s="352">
        <v>42800</v>
      </c>
      <c r="E12" s="352">
        <v>119783</v>
      </c>
      <c r="F12" s="352">
        <v>12137</v>
      </c>
      <c r="G12" s="352">
        <v>192027</v>
      </c>
      <c r="H12" s="31"/>
      <c r="I12" s="27"/>
      <c r="J12" s="180"/>
      <c r="K12" s="180"/>
      <c r="L12" s="180"/>
      <c r="M12" s="180"/>
      <c r="N12" s="18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</row>
    <row r="13" spans="1:31" s="10" customFormat="1" ht="12.9" customHeight="1" x14ac:dyDescent="0.25">
      <c r="A13" s="350" t="s">
        <v>98</v>
      </c>
      <c r="B13" s="352">
        <v>19</v>
      </c>
      <c r="C13" s="352">
        <v>198</v>
      </c>
      <c r="D13" s="352">
        <v>76367</v>
      </c>
      <c r="E13" s="352">
        <v>14449</v>
      </c>
      <c r="F13" s="352">
        <v>6111</v>
      </c>
      <c r="G13" s="352">
        <v>88887</v>
      </c>
      <c r="H13" s="31"/>
      <c r="I13" s="27"/>
      <c r="J13" s="180"/>
      <c r="K13" s="180"/>
      <c r="L13" s="180"/>
      <c r="M13" s="180"/>
      <c r="N13" s="18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</row>
    <row r="14" spans="1:31" s="10" customFormat="1" ht="12.9" customHeight="1" x14ac:dyDescent="0.25">
      <c r="A14" s="350" t="s">
        <v>101</v>
      </c>
      <c r="B14" s="352">
        <v>3</v>
      </c>
      <c r="C14" s="352">
        <v>385</v>
      </c>
      <c r="D14" s="352">
        <v>47023</v>
      </c>
      <c r="E14" s="352">
        <v>32335</v>
      </c>
      <c r="F14" s="352" t="s">
        <v>95</v>
      </c>
      <c r="G14" s="352">
        <v>88180</v>
      </c>
      <c r="H14" s="31"/>
      <c r="I14" s="27"/>
      <c r="J14" s="180"/>
      <c r="K14" s="180"/>
      <c r="L14" s="180"/>
      <c r="M14" s="180"/>
      <c r="N14" s="18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</row>
    <row r="15" spans="1:31" s="10" customFormat="1" ht="12.9" customHeight="1" x14ac:dyDescent="0.25">
      <c r="A15" s="350" t="s">
        <v>99</v>
      </c>
      <c r="B15" s="352">
        <v>1</v>
      </c>
      <c r="C15" s="352">
        <v>264</v>
      </c>
      <c r="D15" s="352">
        <v>72476</v>
      </c>
      <c r="E15" s="352">
        <v>40665</v>
      </c>
      <c r="F15" s="352">
        <v>4264</v>
      </c>
      <c r="G15" s="352">
        <v>81769</v>
      </c>
      <c r="H15" s="31"/>
      <c r="I15" s="27"/>
      <c r="J15" s="180"/>
      <c r="K15" s="180"/>
      <c r="L15" s="180"/>
      <c r="M15" s="180"/>
      <c r="N15" s="18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</row>
    <row r="16" spans="1:31" s="10" customFormat="1" ht="13.8" x14ac:dyDescent="0.25">
      <c r="A16" s="350" t="s">
        <v>100</v>
      </c>
      <c r="B16" s="352">
        <v>23</v>
      </c>
      <c r="C16" s="352">
        <v>469</v>
      </c>
      <c r="D16" s="352">
        <v>71903</v>
      </c>
      <c r="E16" s="352">
        <v>53120</v>
      </c>
      <c r="F16" s="352">
        <v>6583</v>
      </c>
      <c r="G16" s="352">
        <v>80498</v>
      </c>
      <c r="H16" s="31"/>
      <c r="I16" s="27"/>
      <c r="J16" s="180"/>
      <c r="K16" s="180"/>
      <c r="L16" s="180"/>
      <c r="M16" s="180"/>
      <c r="N16" s="18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</row>
    <row r="17" spans="1:14" s="10" customFormat="1" x14ac:dyDescent="0.25">
      <c r="A17" s="350" t="s">
        <v>104</v>
      </c>
      <c r="B17" s="352">
        <v>1</v>
      </c>
      <c r="C17" s="352">
        <v>463</v>
      </c>
      <c r="D17" s="352">
        <v>16128</v>
      </c>
      <c r="E17" s="352">
        <v>45012</v>
      </c>
      <c r="F17" s="352">
        <v>2520</v>
      </c>
      <c r="G17" s="352">
        <v>51267</v>
      </c>
      <c r="H17" s="31"/>
      <c r="I17" s="27"/>
      <c r="J17" s="180"/>
      <c r="K17" s="180"/>
      <c r="L17" s="180"/>
      <c r="M17" s="180"/>
      <c r="N17" s="180"/>
    </row>
    <row r="18" spans="1:14" s="10" customFormat="1" ht="12.9" customHeight="1" x14ac:dyDescent="0.25">
      <c r="A18" s="350" t="s">
        <v>102</v>
      </c>
      <c r="B18" s="352">
        <v>1</v>
      </c>
      <c r="C18" s="352">
        <v>512</v>
      </c>
      <c r="D18" s="352">
        <v>27661</v>
      </c>
      <c r="E18" s="352">
        <v>25958</v>
      </c>
      <c r="F18" s="352">
        <v>5945</v>
      </c>
      <c r="G18" s="352">
        <v>45956</v>
      </c>
      <c r="H18" s="31"/>
      <c r="I18" s="27"/>
      <c r="J18" s="180"/>
      <c r="K18" s="180"/>
      <c r="L18" s="180"/>
      <c r="M18" s="180"/>
      <c r="N18" s="180"/>
    </row>
    <row r="19" spans="1:14" x14ac:dyDescent="0.25">
      <c r="A19" s="350" t="s">
        <v>105</v>
      </c>
      <c r="B19" s="352">
        <v>1</v>
      </c>
      <c r="C19" s="352">
        <v>339</v>
      </c>
      <c r="D19" s="352">
        <v>33859</v>
      </c>
      <c r="E19" s="352">
        <v>20988</v>
      </c>
      <c r="F19" s="352" t="s">
        <v>95</v>
      </c>
      <c r="G19" s="352">
        <v>45406</v>
      </c>
      <c r="H19" s="31"/>
      <c r="I19" s="27"/>
    </row>
    <row r="20" spans="1:14" s="10" customFormat="1" x14ac:dyDescent="0.25">
      <c r="A20" s="350" t="s">
        <v>103</v>
      </c>
      <c r="B20" s="352">
        <v>1</v>
      </c>
      <c r="C20" s="352">
        <v>220</v>
      </c>
      <c r="D20" s="352">
        <v>17278</v>
      </c>
      <c r="E20" s="352">
        <v>21217</v>
      </c>
      <c r="F20" s="352">
        <v>546</v>
      </c>
      <c r="G20" s="352">
        <v>44036</v>
      </c>
      <c r="H20" s="31"/>
      <c r="I20" s="27"/>
      <c r="J20" s="180"/>
      <c r="K20" s="180"/>
      <c r="L20" s="180"/>
      <c r="M20" s="180"/>
      <c r="N20" s="180"/>
    </row>
    <row r="21" spans="1:14" s="10" customFormat="1" ht="12.75" customHeight="1" x14ac:dyDescent="0.25">
      <c r="A21" s="350" t="s">
        <v>107</v>
      </c>
      <c r="B21" s="352">
        <v>1</v>
      </c>
      <c r="C21" s="352">
        <v>442</v>
      </c>
      <c r="D21" s="352">
        <v>31399</v>
      </c>
      <c r="E21" s="352">
        <v>24850</v>
      </c>
      <c r="F21" s="352">
        <v>5788</v>
      </c>
      <c r="G21" s="352">
        <v>40261</v>
      </c>
      <c r="H21" s="31"/>
      <c r="I21" s="26"/>
      <c r="J21" s="32"/>
      <c r="K21" s="180"/>
      <c r="L21" s="180"/>
      <c r="M21" s="180"/>
      <c r="N21" s="180"/>
    </row>
    <row r="22" spans="1:14" s="10" customFormat="1" ht="12.9" customHeight="1" x14ac:dyDescent="0.25">
      <c r="A22" s="350" t="s">
        <v>106</v>
      </c>
      <c r="B22" s="352">
        <v>1</v>
      </c>
      <c r="C22" s="352">
        <v>340</v>
      </c>
      <c r="D22" s="352">
        <v>13106</v>
      </c>
      <c r="E22" s="352">
        <v>36400</v>
      </c>
      <c r="F22" s="352">
        <v>1339</v>
      </c>
      <c r="G22" s="352">
        <v>39298</v>
      </c>
      <c r="H22" s="31"/>
      <c r="I22" s="27"/>
      <c r="J22" s="180"/>
      <c r="K22" s="180"/>
      <c r="L22" s="180"/>
      <c r="M22" s="180"/>
      <c r="N22" s="180"/>
    </row>
    <row r="23" spans="1:14" s="10" customFormat="1" ht="12.9" customHeight="1" x14ac:dyDescent="0.25">
      <c r="A23" s="350" t="s">
        <v>108</v>
      </c>
      <c r="B23" s="352">
        <v>1</v>
      </c>
      <c r="C23" s="352">
        <v>302</v>
      </c>
      <c r="D23" s="352">
        <v>29880</v>
      </c>
      <c r="E23" s="352">
        <v>29454</v>
      </c>
      <c r="F23" s="352">
        <v>3467</v>
      </c>
      <c r="G23" s="352">
        <v>37436</v>
      </c>
      <c r="H23" s="31"/>
      <c r="I23" s="27"/>
      <c r="J23" s="180"/>
      <c r="K23" s="180"/>
      <c r="L23" s="180"/>
      <c r="M23" s="180"/>
      <c r="N23" s="180"/>
    </row>
    <row r="24" spans="1:14" s="10" customFormat="1" ht="12.9" customHeight="1" x14ac:dyDescent="0.25">
      <c r="A24" s="354" t="s">
        <v>111</v>
      </c>
      <c r="B24" s="352">
        <v>1</v>
      </c>
      <c r="C24" s="352">
        <v>271</v>
      </c>
      <c r="D24" s="352">
        <v>19763</v>
      </c>
      <c r="E24" s="352">
        <v>19222</v>
      </c>
      <c r="F24" s="352">
        <v>2509</v>
      </c>
      <c r="G24" s="352">
        <v>26392</v>
      </c>
      <c r="H24" s="31"/>
      <c r="I24" s="27"/>
      <c r="J24" s="180"/>
      <c r="K24" s="180"/>
      <c r="L24" s="180"/>
      <c r="M24" s="180"/>
      <c r="N24" s="180"/>
    </row>
    <row r="25" spans="1:14" s="10" customFormat="1" ht="12.9" customHeight="1" x14ac:dyDescent="0.25">
      <c r="A25" s="350" t="s">
        <v>109</v>
      </c>
      <c r="B25" s="352">
        <v>6</v>
      </c>
      <c r="C25" s="352">
        <v>156</v>
      </c>
      <c r="D25" s="352">
        <v>19897</v>
      </c>
      <c r="E25" s="352">
        <v>17749</v>
      </c>
      <c r="F25" s="352">
        <v>2600</v>
      </c>
      <c r="G25" s="352">
        <v>25079</v>
      </c>
      <c r="H25" s="31"/>
      <c r="I25" s="27"/>
      <c r="J25" s="180"/>
      <c r="K25" s="180"/>
      <c r="L25" s="180"/>
      <c r="M25" s="180"/>
      <c r="N25" s="180"/>
    </row>
    <row r="26" spans="1:14" s="10" customFormat="1" ht="12.9" customHeight="1" x14ac:dyDescent="0.25">
      <c r="A26" s="350" t="s">
        <v>363</v>
      </c>
      <c r="B26" s="352">
        <v>1</v>
      </c>
      <c r="C26" s="352">
        <v>412</v>
      </c>
      <c r="D26" s="352">
        <v>20263</v>
      </c>
      <c r="E26" s="352">
        <v>301</v>
      </c>
      <c r="F26" s="352">
        <v>4213</v>
      </c>
      <c r="G26" s="352">
        <v>23455</v>
      </c>
      <c r="H26" s="31"/>
      <c r="I26" s="27"/>
      <c r="J26" s="180"/>
      <c r="K26" s="180"/>
      <c r="L26" s="180"/>
      <c r="M26" s="180"/>
      <c r="N26" s="180"/>
    </row>
    <row r="27" spans="1:14" s="10" customFormat="1" ht="12.9" customHeight="1" x14ac:dyDescent="0.25">
      <c r="A27" s="350" t="s">
        <v>110</v>
      </c>
      <c r="B27" s="352">
        <v>1</v>
      </c>
      <c r="C27" s="352">
        <v>280</v>
      </c>
      <c r="D27" s="352">
        <v>17681</v>
      </c>
      <c r="E27" s="352">
        <v>18454</v>
      </c>
      <c r="F27" s="352">
        <v>1946</v>
      </c>
      <c r="G27" s="352">
        <v>22296</v>
      </c>
      <c r="H27" s="31"/>
      <c r="I27" s="27"/>
      <c r="J27" s="180"/>
      <c r="K27" s="180"/>
      <c r="L27" s="180"/>
      <c r="M27" s="180"/>
      <c r="N27" s="180"/>
    </row>
    <row r="28" spans="1:14" s="10" customFormat="1" ht="12.9" customHeight="1" x14ac:dyDescent="0.25">
      <c r="A28" s="350" t="s">
        <v>335</v>
      </c>
      <c r="B28" s="352">
        <v>1</v>
      </c>
      <c r="C28" s="352">
        <v>53</v>
      </c>
      <c r="D28" s="352">
        <v>3668</v>
      </c>
      <c r="E28" s="352">
        <v>16647</v>
      </c>
      <c r="F28" s="352" t="s">
        <v>95</v>
      </c>
      <c r="G28" s="352">
        <v>19422</v>
      </c>
      <c r="H28" s="31"/>
      <c r="I28" s="27"/>
      <c r="J28" s="180"/>
      <c r="K28" s="180"/>
      <c r="L28" s="180"/>
      <c r="M28" s="180"/>
      <c r="N28" s="180"/>
    </row>
    <row r="29" spans="1:14" s="10" customFormat="1" ht="12.9" customHeight="1" x14ac:dyDescent="0.25">
      <c r="A29" s="350" t="s">
        <v>112</v>
      </c>
      <c r="B29" s="352">
        <v>1</v>
      </c>
      <c r="C29" s="352">
        <v>322</v>
      </c>
      <c r="D29" s="352">
        <v>14774</v>
      </c>
      <c r="E29" s="352">
        <v>16698</v>
      </c>
      <c r="F29" s="352">
        <v>2071</v>
      </c>
      <c r="G29" s="352">
        <v>19254</v>
      </c>
      <c r="H29" s="31"/>
      <c r="I29" s="27"/>
      <c r="J29" s="180"/>
      <c r="K29" s="180"/>
      <c r="L29" s="180"/>
      <c r="M29" s="180"/>
      <c r="N29" s="180"/>
    </row>
    <row r="30" spans="1:14" s="10" customFormat="1" ht="12.9" customHeight="1" x14ac:dyDescent="0.25">
      <c r="A30" s="350" t="s">
        <v>121</v>
      </c>
      <c r="B30" s="352">
        <v>1</v>
      </c>
      <c r="C30" s="352">
        <v>201</v>
      </c>
      <c r="D30" s="352">
        <v>13735.2</v>
      </c>
      <c r="E30" s="352">
        <v>11421.4</v>
      </c>
      <c r="F30" s="352">
        <v>1588.2</v>
      </c>
      <c r="G30" s="352">
        <v>16760.3</v>
      </c>
      <c r="H30" s="31"/>
      <c r="I30" s="27"/>
      <c r="J30" s="180"/>
      <c r="K30" s="180"/>
      <c r="L30" s="180"/>
      <c r="M30" s="180"/>
      <c r="N30" s="180"/>
    </row>
    <row r="31" spans="1:14" s="95" customFormat="1" x14ac:dyDescent="0.25">
      <c r="A31" s="350" t="s">
        <v>113</v>
      </c>
      <c r="B31" s="352">
        <v>5</v>
      </c>
      <c r="C31" s="352">
        <v>122</v>
      </c>
      <c r="D31" s="352">
        <v>12585</v>
      </c>
      <c r="E31" s="352">
        <v>12330</v>
      </c>
      <c r="F31" s="352">
        <v>3278</v>
      </c>
      <c r="G31" s="352">
        <v>16661</v>
      </c>
      <c r="H31" s="93"/>
      <c r="I31" s="94"/>
      <c r="J31" s="181"/>
      <c r="K31" s="181"/>
      <c r="L31" s="181"/>
      <c r="M31" s="181"/>
      <c r="N31" s="181"/>
    </row>
    <row r="32" spans="1:14" s="10" customFormat="1" ht="12.9" customHeight="1" x14ac:dyDescent="0.25">
      <c r="A32" s="350" t="s">
        <v>114</v>
      </c>
      <c r="B32" s="352">
        <v>3</v>
      </c>
      <c r="C32" s="352">
        <v>112</v>
      </c>
      <c r="D32" s="352">
        <v>14188</v>
      </c>
      <c r="E32" s="352">
        <v>9654</v>
      </c>
      <c r="F32" s="352" t="s">
        <v>95</v>
      </c>
      <c r="G32" s="352">
        <v>15902</v>
      </c>
      <c r="H32" s="31"/>
      <c r="I32" s="27"/>
      <c r="J32" s="180"/>
      <c r="K32" s="180"/>
      <c r="L32" s="180"/>
      <c r="M32" s="180"/>
      <c r="N32" s="180"/>
    </row>
    <row r="33" spans="1:14" s="10" customFormat="1" ht="12.9" customHeight="1" x14ac:dyDescent="0.25">
      <c r="A33" s="350" t="s">
        <v>116</v>
      </c>
      <c r="B33" s="352">
        <v>3</v>
      </c>
      <c r="C33" s="352">
        <v>98</v>
      </c>
      <c r="D33" s="352">
        <v>12785</v>
      </c>
      <c r="E33" s="352">
        <v>11538</v>
      </c>
      <c r="F33" s="352">
        <v>994</v>
      </c>
      <c r="G33" s="352">
        <v>15490</v>
      </c>
      <c r="H33" s="31"/>
      <c r="I33" s="27"/>
      <c r="J33" s="180"/>
      <c r="K33" s="180"/>
      <c r="L33" s="180"/>
      <c r="M33" s="180"/>
      <c r="N33" s="180"/>
    </row>
    <row r="34" spans="1:14" s="10" customFormat="1" ht="12.9" customHeight="1" x14ac:dyDescent="0.25">
      <c r="A34" s="350" t="s">
        <v>115</v>
      </c>
      <c r="B34" s="352">
        <v>5</v>
      </c>
      <c r="C34" s="352">
        <v>97</v>
      </c>
      <c r="D34" s="352">
        <v>10152</v>
      </c>
      <c r="E34" s="352">
        <v>11014</v>
      </c>
      <c r="F34" s="352">
        <v>2838</v>
      </c>
      <c r="G34" s="352">
        <v>14213</v>
      </c>
      <c r="H34" s="31"/>
      <c r="I34" s="27"/>
      <c r="J34" s="180"/>
      <c r="K34" s="180"/>
      <c r="L34" s="180"/>
      <c r="M34" s="180"/>
      <c r="N34" s="180"/>
    </row>
    <row r="35" spans="1:14" s="10" customFormat="1" x14ac:dyDescent="0.25">
      <c r="A35" s="350" t="s">
        <v>117</v>
      </c>
      <c r="B35" s="352">
        <v>4</v>
      </c>
      <c r="C35" s="352">
        <v>97</v>
      </c>
      <c r="D35" s="352">
        <v>8995</v>
      </c>
      <c r="E35" s="352">
        <v>9280</v>
      </c>
      <c r="F35" s="352">
        <v>3030</v>
      </c>
      <c r="G35" s="352">
        <v>12801</v>
      </c>
      <c r="H35" s="31"/>
      <c r="I35" s="27"/>
      <c r="J35" s="180"/>
      <c r="K35" s="180"/>
      <c r="L35" s="180"/>
      <c r="M35" s="180"/>
      <c r="N35" s="180"/>
    </row>
    <row r="36" spans="1:14" s="10" customFormat="1" ht="12.9" customHeight="1" x14ac:dyDescent="0.25">
      <c r="A36" s="350" t="s">
        <v>120</v>
      </c>
      <c r="B36" s="352">
        <v>67</v>
      </c>
      <c r="C36" s="352">
        <v>616</v>
      </c>
      <c r="D36" s="352">
        <v>6777</v>
      </c>
      <c r="E36" s="352">
        <v>8819</v>
      </c>
      <c r="F36" s="352">
        <v>1332</v>
      </c>
      <c r="G36" s="352">
        <v>10746</v>
      </c>
      <c r="H36" s="31"/>
      <c r="I36" s="27"/>
      <c r="J36" s="180"/>
      <c r="K36" s="180"/>
      <c r="L36" s="180"/>
      <c r="M36" s="180"/>
      <c r="N36" s="180"/>
    </row>
    <row r="37" spans="1:14" s="10" customFormat="1" ht="12.9" customHeight="1" x14ac:dyDescent="0.25">
      <c r="A37" s="350" t="s">
        <v>373</v>
      </c>
      <c r="B37" s="352">
        <v>1</v>
      </c>
      <c r="C37" s="352">
        <v>45</v>
      </c>
      <c r="D37" s="352">
        <v>6999</v>
      </c>
      <c r="E37" s="352">
        <v>942</v>
      </c>
      <c r="F37" s="352" t="s">
        <v>95</v>
      </c>
      <c r="G37" s="352">
        <v>10022</v>
      </c>
      <c r="H37" s="31"/>
      <c r="I37" s="27"/>
      <c r="J37" s="180"/>
      <c r="K37" s="180"/>
      <c r="L37" s="180"/>
      <c r="M37" s="180"/>
      <c r="N37" s="180"/>
    </row>
    <row r="38" spans="1:14" s="10" customFormat="1" ht="12.9" customHeight="1" x14ac:dyDescent="0.25">
      <c r="A38" s="350" t="s">
        <v>374</v>
      </c>
      <c r="B38" s="351">
        <v>1</v>
      </c>
      <c r="C38" s="351">
        <v>27</v>
      </c>
      <c r="D38" s="351">
        <v>4915</v>
      </c>
      <c r="E38" s="351">
        <v>3547</v>
      </c>
      <c r="F38" s="352" t="s">
        <v>95</v>
      </c>
      <c r="G38" s="351">
        <v>8248</v>
      </c>
      <c r="H38" s="31"/>
      <c r="I38" s="27"/>
      <c r="J38" s="180"/>
      <c r="K38" s="180"/>
      <c r="L38" s="180"/>
      <c r="M38" s="180"/>
      <c r="N38" s="180"/>
    </row>
    <row r="39" spans="1:14" s="10" customFormat="1" ht="12.9" customHeight="1" x14ac:dyDescent="0.25">
      <c r="A39" s="350" t="s">
        <v>122</v>
      </c>
      <c r="B39" s="352">
        <v>1</v>
      </c>
      <c r="C39" s="352">
        <v>58</v>
      </c>
      <c r="D39" s="352">
        <v>5667</v>
      </c>
      <c r="E39" s="352">
        <v>5829</v>
      </c>
      <c r="F39" s="352">
        <v>2233</v>
      </c>
      <c r="G39" s="352">
        <v>8090</v>
      </c>
      <c r="H39" s="31"/>
      <c r="I39" s="27"/>
      <c r="J39" s="180"/>
      <c r="K39" s="180"/>
      <c r="L39" s="180"/>
      <c r="M39" s="180"/>
      <c r="N39" s="180"/>
    </row>
    <row r="40" spans="1:14" s="10" customFormat="1" ht="12" customHeight="1" x14ac:dyDescent="0.25">
      <c r="A40" s="350" t="s">
        <v>123</v>
      </c>
      <c r="B40" s="352">
        <v>1</v>
      </c>
      <c r="C40" s="352">
        <v>43</v>
      </c>
      <c r="D40" s="352">
        <v>8128</v>
      </c>
      <c r="E40" s="352">
        <v>7235</v>
      </c>
      <c r="F40" s="352" t="s">
        <v>95</v>
      </c>
      <c r="G40" s="352">
        <v>8082</v>
      </c>
      <c r="H40" s="31"/>
      <c r="I40" s="27"/>
      <c r="J40" s="180"/>
      <c r="K40" s="180"/>
      <c r="L40" s="180"/>
      <c r="M40" s="180"/>
      <c r="N40" s="180"/>
    </row>
    <row r="41" spans="1:14" s="10" customFormat="1" ht="12.9" customHeight="1" x14ac:dyDescent="0.25">
      <c r="A41" s="350" t="s">
        <v>124</v>
      </c>
      <c r="B41" s="352">
        <v>1</v>
      </c>
      <c r="C41" s="352">
        <v>65</v>
      </c>
      <c r="D41" s="352">
        <v>302</v>
      </c>
      <c r="E41" s="352">
        <v>3493</v>
      </c>
      <c r="F41" s="352" t="s">
        <v>95</v>
      </c>
      <c r="G41" s="352">
        <v>6321</v>
      </c>
      <c r="H41" s="31"/>
      <c r="I41" s="27"/>
      <c r="J41" s="180"/>
      <c r="K41" s="180"/>
      <c r="L41" s="180"/>
      <c r="M41" s="180"/>
      <c r="N41" s="180"/>
    </row>
    <row r="42" spans="1:14" s="10" customFormat="1" ht="12.9" customHeight="1" x14ac:dyDescent="0.25">
      <c r="A42" s="350" t="s">
        <v>126</v>
      </c>
      <c r="B42" s="352">
        <v>8</v>
      </c>
      <c r="C42" s="352">
        <v>61</v>
      </c>
      <c r="D42" s="352">
        <v>5167</v>
      </c>
      <c r="E42" s="352">
        <v>5723</v>
      </c>
      <c r="F42" s="352">
        <v>504</v>
      </c>
      <c r="G42" s="352">
        <v>6271</v>
      </c>
      <c r="H42" s="31"/>
      <c r="I42" s="27"/>
      <c r="J42" s="180"/>
      <c r="K42" s="180"/>
      <c r="L42" s="180"/>
      <c r="M42" s="180"/>
      <c r="N42" s="180"/>
    </row>
    <row r="43" spans="1:14" s="10" customFormat="1" ht="12.9" customHeight="1" x14ac:dyDescent="0.25">
      <c r="A43" s="350" t="s">
        <v>131</v>
      </c>
      <c r="B43" s="352">
        <v>1</v>
      </c>
      <c r="C43" s="352">
        <v>56</v>
      </c>
      <c r="D43" s="352">
        <v>4305</v>
      </c>
      <c r="E43" s="352">
        <v>5137</v>
      </c>
      <c r="F43" s="352">
        <v>798</v>
      </c>
      <c r="G43" s="352">
        <v>6225</v>
      </c>
      <c r="H43" s="31"/>
      <c r="I43" s="27"/>
      <c r="J43" s="180"/>
      <c r="K43" s="180"/>
      <c r="L43" s="180"/>
      <c r="M43" s="180"/>
      <c r="N43" s="180"/>
    </row>
    <row r="44" spans="1:14" s="10" customFormat="1" ht="12.9" customHeight="1" x14ac:dyDescent="0.25">
      <c r="A44" s="350" t="s">
        <v>132</v>
      </c>
      <c r="B44" s="352">
        <v>1</v>
      </c>
      <c r="C44" s="352">
        <v>103</v>
      </c>
      <c r="D44" s="352">
        <v>4237</v>
      </c>
      <c r="E44" s="352">
        <v>4903</v>
      </c>
      <c r="F44" s="352">
        <v>618</v>
      </c>
      <c r="G44" s="352">
        <v>6067</v>
      </c>
      <c r="H44" s="31"/>
      <c r="I44" s="27"/>
      <c r="J44" s="180"/>
      <c r="K44" s="180"/>
      <c r="L44" s="180"/>
      <c r="M44" s="180"/>
      <c r="N44" s="180"/>
    </row>
    <row r="45" spans="1:14" s="10" customFormat="1" ht="12.9" customHeight="1" x14ac:dyDescent="0.25">
      <c r="A45" s="350" t="s">
        <v>125</v>
      </c>
      <c r="B45" s="352">
        <v>6</v>
      </c>
      <c r="C45" s="352">
        <v>58.7</v>
      </c>
      <c r="D45" s="352">
        <v>4677</v>
      </c>
      <c r="E45" s="352">
        <v>5223</v>
      </c>
      <c r="F45" s="352">
        <v>812</v>
      </c>
      <c r="G45" s="352">
        <v>6059</v>
      </c>
      <c r="H45" s="31"/>
      <c r="I45" s="27"/>
      <c r="J45" s="180"/>
      <c r="K45" s="180"/>
      <c r="L45" s="180"/>
      <c r="M45" s="180"/>
      <c r="N45" s="180"/>
    </row>
    <row r="46" spans="1:14" s="10" customFormat="1" ht="12.9" customHeight="1" x14ac:dyDescent="0.25">
      <c r="A46" s="350" t="s">
        <v>127</v>
      </c>
      <c r="B46" s="352">
        <v>3</v>
      </c>
      <c r="C46" s="352">
        <v>57</v>
      </c>
      <c r="D46" s="352">
        <v>4439</v>
      </c>
      <c r="E46" s="352">
        <v>4611</v>
      </c>
      <c r="F46" s="352">
        <v>974</v>
      </c>
      <c r="G46" s="352">
        <v>5694</v>
      </c>
      <c r="H46" s="31"/>
      <c r="I46" s="27"/>
      <c r="J46" s="180"/>
      <c r="K46" s="180"/>
      <c r="L46" s="180"/>
      <c r="M46" s="180"/>
      <c r="N46" s="180"/>
    </row>
    <row r="47" spans="1:14" s="10" customFormat="1" ht="13.8" x14ac:dyDescent="0.25">
      <c r="A47" s="350" t="s">
        <v>130</v>
      </c>
      <c r="B47" s="352">
        <v>2</v>
      </c>
      <c r="C47" s="352">
        <v>46</v>
      </c>
      <c r="D47" s="352">
        <v>4279</v>
      </c>
      <c r="E47" s="352">
        <v>3985</v>
      </c>
      <c r="F47" s="352">
        <v>483</v>
      </c>
      <c r="G47" s="352">
        <v>4760</v>
      </c>
      <c r="H47" s="31"/>
      <c r="I47" s="27"/>
      <c r="J47" s="180"/>
      <c r="K47" s="180"/>
      <c r="L47" s="180"/>
      <c r="M47" s="180"/>
      <c r="N47" s="180"/>
    </row>
    <row r="48" spans="1:14" s="10" customFormat="1" ht="12.9" customHeight="1" x14ac:dyDescent="0.25">
      <c r="A48" s="350" t="s">
        <v>129</v>
      </c>
      <c r="B48" s="352">
        <v>4</v>
      </c>
      <c r="C48" s="352">
        <v>36</v>
      </c>
      <c r="D48" s="352">
        <v>3858</v>
      </c>
      <c r="E48" s="352">
        <v>3941</v>
      </c>
      <c r="F48" s="352">
        <v>731</v>
      </c>
      <c r="G48" s="352">
        <v>4690</v>
      </c>
      <c r="H48" s="31"/>
      <c r="I48" s="27"/>
      <c r="J48" s="180"/>
      <c r="K48" s="180"/>
      <c r="L48" s="180"/>
      <c r="M48" s="180"/>
      <c r="N48" s="180"/>
    </row>
    <row r="49" spans="1:14" s="10" customFormat="1" ht="12.9" customHeight="1" x14ac:dyDescent="0.25">
      <c r="A49" s="354" t="s">
        <v>128</v>
      </c>
      <c r="B49" s="355">
        <v>1</v>
      </c>
      <c r="C49" s="355">
        <v>43</v>
      </c>
      <c r="D49" s="352">
        <v>3133.9</v>
      </c>
      <c r="E49" s="352">
        <v>2767.2</v>
      </c>
      <c r="F49" s="352">
        <v>657</v>
      </c>
      <c r="G49" s="352">
        <v>4335.2</v>
      </c>
      <c r="H49" s="33"/>
      <c r="I49" s="27"/>
      <c r="J49" s="180"/>
      <c r="K49" s="180"/>
      <c r="L49" s="180"/>
      <c r="M49" s="180"/>
      <c r="N49" s="180"/>
    </row>
    <row r="50" spans="1:14" s="10" customFormat="1" ht="13.8" x14ac:dyDescent="0.25">
      <c r="A50" s="350" t="s">
        <v>364</v>
      </c>
      <c r="B50" s="352">
        <v>2</v>
      </c>
      <c r="C50" s="352">
        <v>42</v>
      </c>
      <c r="D50" s="352">
        <v>3365</v>
      </c>
      <c r="E50" s="352">
        <v>3714</v>
      </c>
      <c r="F50" s="352">
        <v>592</v>
      </c>
      <c r="G50" s="352">
        <v>4321</v>
      </c>
      <c r="H50" s="33"/>
      <c r="I50" s="27"/>
      <c r="J50" s="180"/>
      <c r="K50" s="180"/>
      <c r="L50" s="180"/>
      <c r="M50" s="180"/>
      <c r="N50" s="180"/>
    </row>
    <row r="51" spans="1:14" s="10" customFormat="1" ht="12.9" customHeight="1" x14ac:dyDescent="0.25">
      <c r="A51" s="350" t="s">
        <v>134</v>
      </c>
      <c r="B51" s="352">
        <v>1</v>
      </c>
      <c r="C51" s="352">
        <v>22</v>
      </c>
      <c r="D51" s="352">
        <v>2926</v>
      </c>
      <c r="E51" s="352">
        <v>96</v>
      </c>
      <c r="F51" s="352" t="s">
        <v>95</v>
      </c>
      <c r="G51" s="352">
        <v>3097</v>
      </c>
      <c r="H51" s="31"/>
      <c r="I51" s="27"/>
      <c r="J51" s="180"/>
      <c r="K51" s="180"/>
      <c r="L51" s="180"/>
      <c r="M51" s="180"/>
      <c r="N51" s="180"/>
    </row>
    <row r="52" spans="1:14" s="10" customFormat="1" ht="12.9" customHeight="1" x14ac:dyDescent="0.25">
      <c r="A52" s="350" t="s">
        <v>133</v>
      </c>
      <c r="B52" s="352">
        <v>1</v>
      </c>
      <c r="C52" s="352">
        <v>38</v>
      </c>
      <c r="D52" s="352">
        <v>2388</v>
      </c>
      <c r="E52" s="352">
        <v>1536</v>
      </c>
      <c r="F52" s="352">
        <v>832</v>
      </c>
      <c r="G52" s="352">
        <v>2495</v>
      </c>
      <c r="H52" s="31"/>
      <c r="I52" s="27"/>
      <c r="J52" s="180"/>
      <c r="K52" s="180"/>
      <c r="L52" s="180"/>
      <c r="M52" s="180"/>
      <c r="N52" s="180"/>
    </row>
    <row r="53" spans="1:14" s="10" customFormat="1" ht="13.8" x14ac:dyDescent="0.25">
      <c r="A53" s="350" t="s">
        <v>135</v>
      </c>
      <c r="B53" s="352">
        <v>1</v>
      </c>
      <c r="C53" s="352">
        <v>15.6</v>
      </c>
      <c r="D53" s="352">
        <v>1551</v>
      </c>
      <c r="E53" s="352">
        <v>2034</v>
      </c>
      <c r="F53" s="352">
        <v>231</v>
      </c>
      <c r="G53" s="352">
        <v>2280</v>
      </c>
      <c r="H53" s="31"/>
      <c r="I53" s="27"/>
      <c r="J53" s="180"/>
      <c r="K53" s="180"/>
      <c r="L53" s="180"/>
      <c r="M53" s="180"/>
      <c r="N53" s="180"/>
    </row>
    <row r="54" spans="1:14" s="10" customFormat="1" ht="12.9" customHeight="1" x14ac:dyDescent="0.25">
      <c r="A54" s="350" t="s">
        <v>118</v>
      </c>
      <c r="B54" s="351">
        <v>1</v>
      </c>
      <c r="C54" s="351">
        <v>10</v>
      </c>
      <c r="D54" s="351">
        <v>400</v>
      </c>
      <c r="E54" s="351">
        <v>0</v>
      </c>
      <c r="F54" s="352" t="s">
        <v>95</v>
      </c>
      <c r="G54" s="352">
        <v>430</v>
      </c>
      <c r="H54" s="31"/>
      <c r="I54" s="27"/>
      <c r="J54" s="180"/>
      <c r="K54" s="180"/>
      <c r="L54" s="180"/>
      <c r="M54" s="180"/>
      <c r="N54" s="180"/>
    </row>
    <row r="55" spans="1:14" s="10" customFormat="1" ht="12.9" customHeight="1" x14ac:dyDescent="0.25">
      <c r="A55" s="350" t="s">
        <v>332</v>
      </c>
      <c r="B55" s="352">
        <v>1</v>
      </c>
      <c r="C55" s="352">
        <v>27</v>
      </c>
      <c r="D55" s="352">
        <v>180</v>
      </c>
      <c r="E55" s="352">
        <v>299</v>
      </c>
      <c r="F55" s="352">
        <v>100</v>
      </c>
      <c r="G55" s="352">
        <v>426</v>
      </c>
      <c r="H55" s="31"/>
      <c r="I55" s="27"/>
      <c r="J55" s="180"/>
      <c r="K55" s="180"/>
      <c r="L55" s="180"/>
      <c r="M55" s="180"/>
      <c r="N55" s="180"/>
    </row>
    <row r="56" spans="1:14" s="10" customFormat="1" ht="12.9" customHeight="1" x14ac:dyDescent="0.25">
      <c r="A56" s="350" t="s">
        <v>336</v>
      </c>
      <c r="B56" s="352">
        <v>1</v>
      </c>
      <c r="C56" s="352">
        <v>30</v>
      </c>
      <c r="D56" s="352">
        <v>0</v>
      </c>
      <c r="E56" s="352">
        <v>0</v>
      </c>
      <c r="F56" s="352" t="s">
        <v>95</v>
      </c>
      <c r="G56" s="352">
        <v>159</v>
      </c>
      <c r="H56" s="31"/>
      <c r="I56" s="27"/>
      <c r="J56" s="180"/>
      <c r="K56" s="180"/>
      <c r="L56" s="180"/>
      <c r="M56" s="180"/>
      <c r="N56" s="180"/>
    </row>
    <row r="57" spans="1:14" s="10" customFormat="1" ht="12.9" customHeight="1" x14ac:dyDescent="0.25">
      <c r="A57" s="350" t="s">
        <v>138</v>
      </c>
      <c r="B57" s="352">
        <v>1</v>
      </c>
      <c r="C57" s="352">
        <v>29</v>
      </c>
      <c r="D57" s="352">
        <v>0</v>
      </c>
      <c r="E57" s="352">
        <v>0</v>
      </c>
      <c r="F57" s="352" t="s">
        <v>95</v>
      </c>
      <c r="G57" s="352">
        <v>116</v>
      </c>
      <c r="H57" s="31"/>
      <c r="I57" s="27"/>
      <c r="J57" s="180"/>
      <c r="K57" s="180"/>
      <c r="L57" s="180"/>
      <c r="M57" s="180"/>
      <c r="N57" s="180"/>
    </row>
    <row r="58" spans="1:14" s="10" customFormat="1" ht="12.9" customHeight="1" x14ac:dyDescent="0.25">
      <c r="A58" s="350" t="s">
        <v>375</v>
      </c>
      <c r="B58" s="352">
        <v>1</v>
      </c>
      <c r="C58" s="352">
        <v>14</v>
      </c>
      <c r="D58" s="352" t="s">
        <v>95</v>
      </c>
      <c r="E58" s="352" t="s">
        <v>95</v>
      </c>
      <c r="F58" s="352" t="s">
        <v>95</v>
      </c>
      <c r="G58" s="352">
        <v>85</v>
      </c>
      <c r="H58" s="31"/>
      <c r="I58" s="27"/>
      <c r="J58" s="180"/>
      <c r="K58" s="180"/>
      <c r="L58" s="180"/>
      <c r="M58" s="180"/>
      <c r="N58" s="180"/>
    </row>
    <row r="59" spans="1:14" s="10" customFormat="1" ht="12.9" customHeight="1" x14ac:dyDescent="0.25">
      <c r="A59" s="350" t="s">
        <v>139</v>
      </c>
      <c r="B59" s="352">
        <v>1</v>
      </c>
      <c r="C59" s="352">
        <v>28</v>
      </c>
      <c r="D59" s="352">
        <v>0</v>
      </c>
      <c r="E59" s="352">
        <v>0</v>
      </c>
      <c r="F59" s="352" t="s">
        <v>95</v>
      </c>
      <c r="G59" s="352">
        <v>74</v>
      </c>
      <c r="H59" s="31"/>
      <c r="I59" s="27"/>
      <c r="J59" s="180"/>
      <c r="K59" s="180"/>
      <c r="L59" s="180"/>
      <c r="M59" s="180"/>
      <c r="N59" s="180"/>
    </row>
    <row r="60" spans="1:14" s="10" customFormat="1" ht="12.9" customHeight="1" x14ac:dyDescent="0.25">
      <c r="A60" s="350" t="s">
        <v>136</v>
      </c>
      <c r="B60" s="352">
        <v>1</v>
      </c>
      <c r="C60" s="352">
        <v>3</v>
      </c>
      <c r="D60" s="352" t="s">
        <v>95</v>
      </c>
      <c r="E60" s="352" t="s">
        <v>95</v>
      </c>
      <c r="F60" s="352" t="s">
        <v>95</v>
      </c>
      <c r="G60" s="352">
        <v>65.537000000000006</v>
      </c>
      <c r="H60" s="31"/>
      <c r="I60" s="27"/>
      <c r="J60" s="180"/>
      <c r="K60" s="180"/>
      <c r="L60" s="180"/>
      <c r="M60" s="180"/>
      <c r="N60" s="180"/>
    </row>
    <row r="61" spans="1:14" s="10" customFormat="1" ht="12.9" customHeight="1" x14ac:dyDescent="0.25">
      <c r="A61" s="350" t="s">
        <v>341</v>
      </c>
      <c r="B61" s="352">
        <v>1</v>
      </c>
      <c r="C61" s="352">
        <v>9</v>
      </c>
      <c r="D61" s="352" t="s">
        <v>95</v>
      </c>
      <c r="E61" s="352" t="s">
        <v>95</v>
      </c>
      <c r="F61" s="352" t="s">
        <v>95</v>
      </c>
      <c r="G61" s="352">
        <v>38.5</v>
      </c>
      <c r="H61" s="31"/>
      <c r="I61" s="27"/>
      <c r="J61" s="180"/>
      <c r="K61" s="180"/>
      <c r="L61" s="180"/>
      <c r="M61" s="180"/>
      <c r="N61" s="180"/>
    </row>
    <row r="62" spans="1:14" s="10" customFormat="1" ht="12.9" customHeight="1" x14ac:dyDescent="0.25">
      <c r="A62" s="350" t="s">
        <v>367</v>
      </c>
      <c r="B62" s="352">
        <v>1</v>
      </c>
      <c r="C62" s="352">
        <v>6</v>
      </c>
      <c r="D62" s="352">
        <v>0</v>
      </c>
      <c r="E62" s="352">
        <v>0</v>
      </c>
      <c r="F62" s="352" t="s">
        <v>95</v>
      </c>
      <c r="G62" s="352">
        <v>0</v>
      </c>
      <c r="H62" s="31"/>
      <c r="I62" s="27"/>
      <c r="J62" s="180"/>
      <c r="K62" s="180"/>
      <c r="L62" s="180"/>
      <c r="M62" s="180"/>
      <c r="N62" s="180"/>
    </row>
    <row r="63" spans="1:14" s="10" customFormat="1" ht="12.9" customHeight="1" x14ac:dyDescent="0.25">
      <c r="A63" s="350" t="s">
        <v>337</v>
      </c>
      <c r="B63" s="352"/>
      <c r="C63" s="352"/>
      <c r="D63" s="352"/>
      <c r="E63" s="352"/>
      <c r="F63" s="352"/>
      <c r="G63" s="352"/>
      <c r="H63" s="31"/>
      <c r="I63" s="27"/>
      <c r="J63" s="180"/>
      <c r="K63" s="180"/>
      <c r="L63" s="180"/>
      <c r="M63" s="180"/>
      <c r="N63" s="180"/>
    </row>
    <row r="64" spans="1:14" s="10" customFormat="1" ht="12.9" customHeight="1" x14ac:dyDescent="0.25">
      <c r="A64" s="350" t="s">
        <v>376</v>
      </c>
      <c r="B64" s="352"/>
      <c r="C64" s="352"/>
      <c r="D64" s="352"/>
      <c r="E64" s="352"/>
      <c r="F64" s="352"/>
      <c r="G64" s="352"/>
      <c r="H64" s="31"/>
      <c r="I64" s="27"/>
      <c r="J64" s="180"/>
      <c r="K64" s="180"/>
      <c r="L64" s="180"/>
      <c r="M64" s="180"/>
      <c r="N64" s="180"/>
    </row>
    <row r="65" spans="1:14" s="10" customFormat="1" ht="12.9" customHeight="1" x14ac:dyDescent="0.25">
      <c r="A65" s="350" t="s">
        <v>368</v>
      </c>
      <c r="B65" s="352"/>
      <c r="C65" s="352"/>
      <c r="D65" s="352"/>
      <c r="E65" s="352"/>
      <c r="F65" s="352"/>
      <c r="G65" s="352"/>
      <c r="H65" s="31"/>
      <c r="I65" s="27"/>
      <c r="J65" s="180"/>
      <c r="K65" s="180"/>
      <c r="L65" s="180"/>
      <c r="M65" s="180"/>
      <c r="N65" s="180"/>
    </row>
    <row r="66" spans="1:14" s="10" customFormat="1" ht="12.9" customHeight="1" x14ac:dyDescent="0.25">
      <c r="A66" s="350" t="s">
        <v>141</v>
      </c>
      <c r="B66" s="352"/>
      <c r="C66" s="352"/>
      <c r="D66" s="352"/>
      <c r="E66" s="352"/>
      <c r="F66" s="352"/>
      <c r="G66" s="352"/>
      <c r="H66" s="31"/>
      <c r="I66" s="27"/>
      <c r="J66" s="180"/>
      <c r="K66" s="180"/>
      <c r="L66" s="180"/>
      <c r="M66" s="180"/>
      <c r="N66" s="180"/>
    </row>
    <row r="67" spans="1:14" s="10" customFormat="1" ht="12.9" customHeight="1" x14ac:dyDescent="0.25">
      <c r="A67" s="350" t="s">
        <v>377</v>
      </c>
      <c r="B67" s="352"/>
      <c r="C67" s="352"/>
      <c r="D67" s="352"/>
      <c r="E67" s="352"/>
      <c r="F67" s="352"/>
      <c r="G67" s="352"/>
      <c r="H67" s="31"/>
      <c r="I67" s="27"/>
      <c r="J67" s="180"/>
      <c r="K67" s="180"/>
      <c r="L67" s="180"/>
      <c r="M67" s="180"/>
      <c r="N67" s="180"/>
    </row>
    <row r="68" spans="1:14" s="10" customFormat="1" ht="12.9" customHeight="1" x14ac:dyDescent="0.25">
      <c r="A68" s="350" t="s">
        <v>119</v>
      </c>
      <c r="B68" s="352"/>
      <c r="C68" s="352"/>
      <c r="D68" s="352"/>
      <c r="E68" s="352"/>
      <c r="F68" s="352"/>
      <c r="G68" s="352"/>
      <c r="H68" s="31"/>
      <c r="I68" s="27"/>
      <c r="J68" s="180"/>
      <c r="K68" s="180"/>
      <c r="L68" s="180"/>
      <c r="M68" s="180"/>
      <c r="N68" s="180"/>
    </row>
    <row r="69" spans="1:14" s="10" customFormat="1" ht="12.9" customHeight="1" x14ac:dyDescent="0.25">
      <c r="A69" s="350" t="s">
        <v>378</v>
      </c>
      <c r="B69" s="352"/>
      <c r="C69" s="352"/>
      <c r="D69" s="352"/>
      <c r="E69" s="352"/>
      <c r="F69" s="352"/>
      <c r="G69" s="352"/>
      <c r="H69" s="31"/>
      <c r="I69" s="27"/>
      <c r="J69" s="180"/>
      <c r="K69" s="180"/>
      <c r="L69" s="180"/>
      <c r="M69" s="180"/>
      <c r="N69" s="180"/>
    </row>
    <row r="70" spans="1:14" s="10" customFormat="1" ht="12.9" customHeight="1" x14ac:dyDescent="0.25">
      <c r="A70" s="350" t="s">
        <v>369</v>
      </c>
      <c r="B70" s="352"/>
      <c r="C70" s="352"/>
      <c r="D70" s="352"/>
      <c r="E70" s="352"/>
      <c r="F70" s="352"/>
      <c r="G70" s="352"/>
      <c r="H70" s="31"/>
      <c r="I70" s="27"/>
      <c r="J70" s="180"/>
      <c r="K70" s="180"/>
      <c r="L70" s="180"/>
      <c r="M70" s="180"/>
      <c r="N70" s="180"/>
    </row>
    <row r="71" spans="1:14" s="10" customFormat="1" ht="12.9" customHeight="1" x14ac:dyDescent="0.25">
      <c r="A71" s="350" t="s">
        <v>379</v>
      </c>
      <c r="B71" s="352"/>
      <c r="C71" s="352"/>
      <c r="D71" s="352"/>
      <c r="E71" s="352"/>
      <c r="F71" s="352"/>
      <c r="G71" s="352"/>
      <c r="H71" s="31"/>
      <c r="I71" s="27"/>
      <c r="J71" s="180"/>
      <c r="K71" s="180"/>
      <c r="L71" s="180"/>
      <c r="M71" s="180"/>
      <c r="N71" s="180"/>
    </row>
    <row r="72" spans="1:14" s="10" customFormat="1" ht="12.9" customHeight="1" x14ac:dyDescent="0.25">
      <c r="A72" s="350" t="s">
        <v>380</v>
      </c>
      <c r="B72" s="352"/>
      <c r="C72" s="352"/>
      <c r="D72" s="352"/>
      <c r="E72" s="352"/>
      <c r="F72" s="352"/>
      <c r="G72" s="352"/>
      <c r="H72" s="31"/>
      <c r="I72" s="27"/>
      <c r="J72" s="180"/>
      <c r="K72" s="180"/>
      <c r="L72" s="180"/>
      <c r="M72" s="180"/>
      <c r="N72" s="180"/>
    </row>
    <row r="73" spans="1:14" s="10" customFormat="1" ht="12.9" customHeight="1" x14ac:dyDescent="0.25">
      <c r="A73" s="350" t="s">
        <v>338</v>
      </c>
      <c r="B73" s="352"/>
      <c r="C73" s="352"/>
      <c r="D73" s="352"/>
      <c r="E73" s="352"/>
      <c r="F73" s="352"/>
      <c r="G73" s="352"/>
      <c r="H73" s="31"/>
      <c r="I73" s="27"/>
      <c r="J73" s="180"/>
      <c r="K73" s="180"/>
      <c r="L73" s="180"/>
      <c r="M73" s="180"/>
      <c r="N73" s="180"/>
    </row>
    <row r="74" spans="1:14" s="10" customFormat="1" ht="12.9" customHeight="1" x14ac:dyDescent="0.25">
      <c r="A74" s="350" t="s">
        <v>339</v>
      </c>
      <c r="B74" s="352"/>
      <c r="C74" s="352"/>
      <c r="D74" s="352"/>
      <c r="E74" s="352"/>
      <c r="F74" s="352"/>
      <c r="G74" s="352"/>
      <c r="H74" s="31"/>
      <c r="I74" s="27"/>
      <c r="J74" s="180"/>
      <c r="K74" s="180"/>
      <c r="L74" s="180"/>
      <c r="M74" s="180"/>
      <c r="N74" s="180"/>
    </row>
    <row r="75" spans="1:14" s="10" customFormat="1" ht="12.9" customHeight="1" x14ac:dyDescent="0.25">
      <c r="A75" s="350" t="s">
        <v>340</v>
      </c>
      <c r="B75" s="351"/>
      <c r="C75" s="351"/>
      <c r="D75" s="351"/>
      <c r="E75" s="351"/>
      <c r="F75" s="352"/>
      <c r="G75" s="352"/>
      <c r="H75" s="31"/>
      <c r="I75" s="27"/>
      <c r="J75" s="180"/>
      <c r="K75" s="180"/>
      <c r="L75" s="180"/>
      <c r="M75" s="180"/>
      <c r="N75" s="180"/>
    </row>
    <row r="76" spans="1:14" s="10" customFormat="1" ht="12.9" customHeight="1" x14ac:dyDescent="0.25">
      <c r="A76" s="350" t="s">
        <v>370</v>
      </c>
      <c r="B76" s="352"/>
      <c r="C76" s="352"/>
      <c r="D76" s="352"/>
      <c r="E76" s="352"/>
      <c r="F76" s="352"/>
      <c r="G76" s="352"/>
      <c r="H76" s="31"/>
      <c r="I76" s="27"/>
      <c r="J76" s="180"/>
      <c r="K76" s="180"/>
      <c r="L76" s="180"/>
      <c r="M76" s="180"/>
      <c r="N76" s="180"/>
    </row>
    <row r="77" spans="1:14" s="10" customFormat="1" ht="12.9" customHeight="1" x14ac:dyDescent="0.25">
      <c r="A77" s="350" t="s">
        <v>371</v>
      </c>
      <c r="B77" s="355"/>
      <c r="C77" s="355"/>
      <c r="D77" s="352"/>
      <c r="E77" s="355"/>
      <c r="F77" s="352"/>
      <c r="G77" s="355"/>
      <c r="H77" s="31"/>
      <c r="I77" s="27"/>
      <c r="J77" s="180"/>
      <c r="K77" s="180"/>
      <c r="L77" s="180"/>
      <c r="M77" s="180"/>
      <c r="N77" s="180"/>
    </row>
    <row r="78" spans="1:14" s="10" customFormat="1" ht="12.9" customHeight="1" x14ac:dyDescent="0.25">
      <c r="A78" s="350" t="s">
        <v>333</v>
      </c>
      <c r="B78" s="352"/>
      <c r="C78" s="352"/>
      <c r="D78" s="352"/>
      <c r="E78" s="352"/>
      <c r="F78" s="352"/>
      <c r="G78" s="352"/>
      <c r="H78" s="31"/>
      <c r="I78" s="27"/>
      <c r="J78" s="180"/>
      <c r="K78" s="180"/>
      <c r="L78" s="180"/>
      <c r="M78" s="180"/>
      <c r="N78" s="180"/>
    </row>
    <row r="79" spans="1:14" s="10" customFormat="1" ht="12.9" customHeight="1" x14ac:dyDescent="0.25">
      <c r="A79" s="350" t="s">
        <v>143</v>
      </c>
      <c r="B79" s="352"/>
      <c r="C79" s="352"/>
      <c r="D79" s="352"/>
      <c r="E79" s="352"/>
      <c r="F79" s="352"/>
      <c r="G79" s="352"/>
      <c r="H79" s="31"/>
      <c r="I79" s="27"/>
      <c r="J79" s="180"/>
      <c r="K79" s="180"/>
      <c r="L79" s="180"/>
      <c r="M79" s="180"/>
      <c r="N79" s="180"/>
    </row>
    <row r="80" spans="1:14" s="10" customFormat="1" ht="12.9" customHeight="1" x14ac:dyDescent="0.25">
      <c r="A80" s="350" t="s">
        <v>365</v>
      </c>
      <c r="B80" s="352"/>
      <c r="C80" s="352"/>
      <c r="D80" s="352"/>
      <c r="E80" s="352"/>
      <c r="F80" s="352"/>
      <c r="G80" s="352"/>
      <c r="H80" s="31"/>
      <c r="I80" s="27"/>
      <c r="J80" s="180"/>
      <c r="K80" s="180"/>
      <c r="L80" s="180"/>
      <c r="M80" s="180"/>
      <c r="N80" s="180"/>
    </row>
    <row r="81" spans="1:14" s="10" customFormat="1" ht="12.9" customHeight="1" x14ac:dyDescent="0.25">
      <c r="A81" s="350" t="s">
        <v>381</v>
      </c>
      <c r="B81" s="352"/>
      <c r="C81" s="352"/>
      <c r="D81" s="352"/>
      <c r="E81" s="352"/>
      <c r="F81" s="352"/>
      <c r="G81" s="352"/>
      <c r="H81" s="31"/>
      <c r="I81" s="27"/>
      <c r="J81" s="180"/>
      <c r="K81" s="180"/>
      <c r="L81" s="180"/>
      <c r="M81" s="180"/>
      <c r="N81" s="180"/>
    </row>
    <row r="82" spans="1:14" s="10" customFormat="1" ht="12.9" customHeight="1" x14ac:dyDescent="0.25">
      <c r="A82" s="350" t="s">
        <v>372</v>
      </c>
      <c r="B82" s="352"/>
      <c r="C82" s="352"/>
      <c r="D82" s="352"/>
      <c r="E82" s="352"/>
      <c r="F82" s="352"/>
      <c r="G82" s="352"/>
      <c r="H82" s="31"/>
      <c r="I82" s="27"/>
      <c r="J82" s="180"/>
      <c r="K82" s="180"/>
      <c r="L82" s="180"/>
      <c r="M82" s="180"/>
      <c r="N82" s="180"/>
    </row>
    <row r="83" spans="1:14" s="10" customFormat="1" ht="12.9" customHeight="1" x14ac:dyDescent="0.25">
      <c r="A83" s="232" t="s">
        <v>144</v>
      </c>
      <c r="B83" s="233">
        <f>SUM(B6:B82)</f>
        <v>1131</v>
      </c>
      <c r="C83" s="233">
        <f t="shared" ref="C83:G83" si="0">SUM(C6:C82)</f>
        <v>38976.299999999996</v>
      </c>
      <c r="D83" s="233">
        <f t="shared" si="0"/>
        <v>4094691.1</v>
      </c>
      <c r="E83" s="233">
        <f t="shared" si="0"/>
        <v>4190779.6</v>
      </c>
      <c r="F83" s="233">
        <f t="shared" si="0"/>
        <v>439023.2</v>
      </c>
      <c r="G83" s="233">
        <f t="shared" si="0"/>
        <v>8845690.5370000005</v>
      </c>
      <c r="H83" s="21"/>
      <c r="I83" s="27"/>
      <c r="J83" s="180"/>
      <c r="K83" s="180"/>
      <c r="L83" s="180"/>
      <c r="M83" s="180"/>
      <c r="N83" s="180"/>
    </row>
    <row r="84" spans="1:14" ht="12.9" customHeight="1" x14ac:dyDescent="0.25">
      <c r="A84" s="67" t="s">
        <v>145</v>
      </c>
      <c r="B84" s="72"/>
      <c r="C84" s="72"/>
      <c r="D84" s="72"/>
      <c r="E84" s="72"/>
      <c r="F84" s="71"/>
      <c r="G84" s="72"/>
      <c r="H84" s="21"/>
      <c r="I84" s="13"/>
      <c r="J84" s="5"/>
      <c r="K84" s="5"/>
      <c r="L84" s="5"/>
      <c r="M84" s="5"/>
      <c r="N84" s="5"/>
    </row>
    <row r="85" spans="1:14" ht="19.5" customHeight="1" x14ac:dyDescent="0.25">
      <c r="A85" s="73" t="s">
        <v>146</v>
      </c>
      <c r="B85" s="72"/>
      <c r="C85" s="72"/>
      <c r="D85" s="72"/>
      <c r="E85" s="72"/>
      <c r="F85" s="71"/>
      <c r="G85" s="72"/>
      <c r="H85" s="21"/>
      <c r="I85" s="13"/>
      <c r="J85" s="5"/>
      <c r="K85" s="5"/>
      <c r="L85" s="5"/>
      <c r="M85" s="5"/>
      <c r="N85" s="5"/>
    </row>
    <row r="86" spans="1:14" ht="12.9" customHeight="1" x14ac:dyDescent="0.25">
      <c r="A86" s="74" t="s">
        <v>350</v>
      </c>
      <c r="B86" s="72"/>
      <c r="C86" s="72"/>
      <c r="D86" s="72"/>
      <c r="E86" s="72"/>
      <c r="F86" s="71"/>
      <c r="G86" s="72"/>
      <c r="H86" s="21"/>
      <c r="I86" s="13"/>
      <c r="J86" s="5"/>
      <c r="K86" s="5"/>
      <c r="L86" s="5"/>
      <c r="M86" s="5"/>
      <c r="N86" s="5"/>
    </row>
    <row r="87" spans="1:14" ht="12.9" customHeight="1" x14ac:dyDescent="0.25">
      <c r="A87" s="74" t="s">
        <v>147</v>
      </c>
      <c r="B87" s="72"/>
      <c r="C87" s="72"/>
      <c r="D87" s="72"/>
      <c r="E87" s="72"/>
      <c r="F87" s="71"/>
      <c r="G87" s="72"/>
      <c r="H87" s="21"/>
      <c r="I87" s="13"/>
      <c r="J87" s="5"/>
      <c r="K87" s="5"/>
      <c r="L87" s="5"/>
      <c r="M87" s="5"/>
      <c r="N87" s="5"/>
    </row>
    <row r="88" spans="1:14" ht="12.9" customHeight="1" x14ac:dyDescent="0.25">
      <c r="A88" s="75" t="s">
        <v>148</v>
      </c>
      <c r="B88" s="72"/>
      <c r="C88" s="72"/>
      <c r="D88" s="72"/>
      <c r="E88" s="72"/>
      <c r="F88" s="71"/>
      <c r="G88" s="72"/>
      <c r="H88" s="21"/>
      <c r="I88" s="13"/>
      <c r="J88" s="5"/>
      <c r="K88" s="5"/>
      <c r="L88" s="5"/>
      <c r="M88" s="5"/>
      <c r="N88" s="5"/>
    </row>
    <row r="89" spans="1:14" ht="12.9" customHeight="1" x14ac:dyDescent="0.25">
      <c r="A89" s="75" t="s">
        <v>361</v>
      </c>
      <c r="B89" s="72"/>
      <c r="C89" s="72"/>
      <c r="D89" s="72"/>
      <c r="E89" s="72"/>
      <c r="F89" s="71"/>
      <c r="G89" s="182"/>
      <c r="H89" s="20"/>
      <c r="I89" s="13"/>
      <c r="J89" s="5"/>
      <c r="K89" s="5"/>
      <c r="L89" s="5"/>
      <c r="M89" s="5"/>
      <c r="N89" s="5"/>
    </row>
    <row r="90" spans="1:14" ht="12.9" customHeight="1" x14ac:dyDescent="0.25">
      <c r="A90" s="35"/>
      <c r="B90" s="182"/>
      <c r="C90" s="182"/>
      <c r="D90" s="182"/>
      <c r="E90" s="182"/>
      <c r="F90" s="183"/>
      <c r="G90" s="35"/>
      <c r="H90" s="20"/>
      <c r="I90" s="5"/>
      <c r="J90" s="5"/>
      <c r="K90" s="5"/>
      <c r="L90" s="5"/>
      <c r="M90" s="5"/>
      <c r="N90" s="5"/>
    </row>
    <row r="91" spans="1:14" ht="12.9" customHeight="1" x14ac:dyDescent="0.25">
      <c r="A91" s="153" t="s">
        <v>149</v>
      </c>
      <c r="B91" s="35"/>
      <c r="C91" s="35"/>
      <c r="D91" s="35"/>
      <c r="E91" s="35"/>
      <c r="F91" s="70"/>
      <c r="G91" s="35"/>
      <c r="J91" s="5"/>
      <c r="K91" s="5"/>
      <c r="L91" s="5"/>
      <c r="M91" s="5"/>
      <c r="N91" s="5"/>
    </row>
    <row r="92" spans="1:14" x14ac:dyDescent="0.25">
      <c r="A92" s="67" t="s">
        <v>150</v>
      </c>
      <c r="B92" s="66"/>
      <c r="C92" s="66"/>
      <c r="D92" s="66"/>
      <c r="E92" s="66"/>
      <c r="F92" s="184"/>
      <c r="G92" s="35"/>
      <c r="H92" s="40"/>
      <c r="I92" s="41"/>
      <c r="J92" s="5"/>
      <c r="K92" s="5"/>
      <c r="L92" s="5"/>
      <c r="M92" s="5"/>
      <c r="N92" s="5"/>
    </row>
    <row r="93" spans="1:14" s="134" customFormat="1" x14ac:dyDescent="0.25">
      <c r="A93" s="129" t="s">
        <v>342</v>
      </c>
      <c r="B93" s="185"/>
      <c r="C93" s="185"/>
      <c r="D93" s="185"/>
      <c r="E93" s="185"/>
      <c r="F93" s="186"/>
      <c r="G93" s="130"/>
      <c r="H93" s="131"/>
      <c r="I93" s="132"/>
      <c r="J93" s="133"/>
      <c r="K93" s="133"/>
      <c r="L93" s="133"/>
      <c r="M93" s="133"/>
      <c r="N93" s="133"/>
    </row>
    <row r="94" spans="1:14" x14ac:dyDescent="0.25">
      <c r="A94" s="67" t="s">
        <v>151</v>
      </c>
      <c r="B94" s="66"/>
      <c r="C94" s="66"/>
      <c r="D94" s="66"/>
      <c r="E94" s="66"/>
      <c r="F94" s="184"/>
      <c r="G94" s="35"/>
      <c r="H94" s="14"/>
      <c r="I94" s="25"/>
      <c r="J94" s="5"/>
      <c r="K94" s="5"/>
      <c r="L94" s="5"/>
      <c r="M94" s="5"/>
      <c r="N94" s="5"/>
    </row>
    <row r="95" spans="1:14" x14ac:dyDescent="0.25">
      <c r="A95" s="67" t="s">
        <v>152</v>
      </c>
      <c r="B95" s="66"/>
      <c r="C95" s="66"/>
      <c r="D95" s="66"/>
      <c r="E95" s="66"/>
      <c r="F95" s="184"/>
      <c r="G95" s="35"/>
      <c r="H95" s="14"/>
      <c r="I95" s="25"/>
      <c r="J95" s="5"/>
      <c r="K95" s="5"/>
      <c r="L95" s="5"/>
      <c r="M95" s="5"/>
      <c r="N95" s="5"/>
    </row>
    <row r="96" spans="1:14" x14ac:dyDescent="0.25">
      <c r="A96" s="67" t="s">
        <v>153</v>
      </c>
      <c r="B96" s="66"/>
      <c r="C96" s="66"/>
      <c r="D96" s="66"/>
      <c r="E96" s="66"/>
      <c r="F96" s="184"/>
      <c r="G96" s="35"/>
      <c r="H96" s="14"/>
      <c r="I96" s="25"/>
      <c r="J96" s="5"/>
      <c r="K96" s="5"/>
      <c r="L96" s="5"/>
      <c r="M96" s="5"/>
      <c r="N96" s="5"/>
    </row>
    <row r="97" spans="1:14" x14ac:dyDescent="0.25">
      <c r="A97" s="46" t="s">
        <v>343</v>
      </c>
      <c r="B97" s="153"/>
      <c r="C97" s="153"/>
      <c r="D97" s="153"/>
      <c r="E97" s="153"/>
      <c r="F97" s="184"/>
      <c r="G97" s="35"/>
      <c r="H97" s="14"/>
      <c r="I97" s="25"/>
      <c r="J97" s="5"/>
      <c r="K97" s="5"/>
      <c r="L97" s="5"/>
      <c r="M97" s="5"/>
      <c r="N97" s="5"/>
    </row>
    <row r="98" spans="1:14" s="134" customFormat="1" x14ac:dyDescent="0.25">
      <c r="A98" s="165" t="s">
        <v>344</v>
      </c>
      <c r="B98" s="187"/>
      <c r="C98" s="187"/>
      <c r="D98" s="187"/>
      <c r="E98" s="187"/>
      <c r="F98" s="186"/>
      <c r="G98" s="130"/>
      <c r="I98" s="133"/>
      <c r="J98" s="133"/>
      <c r="K98" s="133"/>
      <c r="L98" s="133"/>
      <c r="M98" s="133"/>
      <c r="N98" s="133"/>
    </row>
    <row r="99" spans="1:14" x14ac:dyDescent="0.25">
      <c r="A99" s="18" t="s">
        <v>154</v>
      </c>
      <c r="B99" s="153"/>
      <c r="C99" s="153"/>
      <c r="D99" s="153"/>
      <c r="E99" s="153"/>
      <c r="F99" s="184"/>
      <c r="G99" s="179"/>
      <c r="H99" s="178"/>
      <c r="I99" s="5"/>
      <c r="J99" s="5"/>
      <c r="K99" s="5"/>
      <c r="L99" s="5"/>
      <c r="M99" s="5"/>
      <c r="N99" s="5"/>
    </row>
    <row r="100" spans="1:14" s="139" customFormat="1" ht="12.75" customHeight="1" x14ac:dyDescent="0.25">
      <c r="A100" s="136" t="s">
        <v>155</v>
      </c>
      <c r="B100" s="188"/>
      <c r="C100" s="188"/>
      <c r="D100" s="188"/>
      <c r="E100" s="188"/>
      <c r="F100" s="188"/>
      <c r="G100" s="137"/>
      <c r="H100" s="138"/>
      <c r="I100" s="138"/>
      <c r="J100" s="138"/>
      <c r="K100" s="138"/>
      <c r="L100" s="138"/>
      <c r="M100" s="138"/>
      <c r="N100" s="138"/>
    </row>
    <row r="101" spans="1:14" s="134" customFormat="1" x14ac:dyDescent="0.25">
      <c r="A101" s="135" t="s">
        <v>156</v>
      </c>
      <c r="B101" s="185"/>
      <c r="C101" s="185"/>
      <c r="D101" s="185"/>
      <c r="E101" s="185"/>
      <c r="F101" s="185"/>
      <c r="G101" s="130"/>
      <c r="H101" s="133"/>
      <c r="I101" s="133"/>
      <c r="J101" s="133"/>
      <c r="K101" s="133"/>
      <c r="L101" s="133"/>
      <c r="M101" s="133"/>
      <c r="N101" s="133"/>
    </row>
    <row r="102" spans="1:14" ht="12.9" customHeight="1" x14ac:dyDescent="0.25">
      <c r="A102" s="76" t="s">
        <v>157</v>
      </c>
      <c r="B102" s="5"/>
      <c r="F102"/>
      <c r="H102" s="5"/>
      <c r="I102" s="5"/>
      <c r="J102" s="5"/>
      <c r="K102" s="5"/>
      <c r="L102" s="5"/>
      <c r="M102" s="5"/>
      <c r="N102" s="5"/>
    </row>
    <row r="103" spans="1:14" s="139" customFormat="1" x14ac:dyDescent="0.25">
      <c r="A103" s="140" t="s">
        <v>158</v>
      </c>
      <c r="B103" s="188"/>
      <c r="C103" s="188"/>
      <c r="D103" s="188"/>
      <c r="E103" s="188"/>
      <c r="F103" s="189"/>
      <c r="G103" s="137"/>
      <c r="H103" s="141"/>
      <c r="I103" s="142"/>
      <c r="J103" s="138"/>
      <c r="K103" s="138"/>
      <c r="L103" s="138"/>
      <c r="M103" s="138"/>
      <c r="N103" s="138"/>
    </row>
    <row r="104" spans="1:14" x14ac:dyDescent="0.25">
      <c r="A104" s="76" t="s">
        <v>159</v>
      </c>
      <c r="B104" s="153"/>
      <c r="C104" s="153"/>
      <c r="D104" s="153"/>
      <c r="E104" s="153"/>
      <c r="F104" s="184"/>
      <c r="G104" s="35"/>
      <c r="H104" s="14"/>
      <c r="I104" s="25"/>
      <c r="J104" s="5"/>
      <c r="K104" s="5"/>
      <c r="L104" s="5"/>
      <c r="M104" s="5"/>
      <c r="N104" s="5"/>
    </row>
    <row r="105" spans="1:14" x14ac:dyDescent="0.25">
      <c r="A105" s="76" t="s">
        <v>382</v>
      </c>
      <c r="B105" s="153"/>
      <c r="C105" s="153"/>
      <c r="D105" s="153"/>
      <c r="E105" s="153"/>
      <c r="F105" s="184"/>
      <c r="G105" s="35"/>
      <c r="H105" s="14"/>
      <c r="I105" s="25"/>
      <c r="J105" s="5"/>
      <c r="K105" s="5"/>
      <c r="L105" s="5"/>
      <c r="M105" s="5"/>
      <c r="N105" s="5"/>
    </row>
    <row r="106" spans="1:14" x14ac:dyDescent="0.25">
      <c r="A106" s="76" t="s">
        <v>383</v>
      </c>
      <c r="B106" s="153"/>
      <c r="C106" s="153"/>
      <c r="D106" s="153"/>
      <c r="E106" s="153"/>
      <c r="F106" s="184"/>
      <c r="G106" s="35"/>
      <c r="H106" s="14"/>
      <c r="I106" s="25"/>
      <c r="J106" s="5"/>
      <c r="K106" s="5"/>
      <c r="L106" s="5"/>
      <c r="M106" s="5"/>
      <c r="N106" s="5"/>
    </row>
    <row r="107" spans="1:14" x14ac:dyDescent="0.25">
      <c r="A107" s="52" t="s">
        <v>384</v>
      </c>
      <c r="B107" s="153"/>
      <c r="C107" s="153"/>
      <c r="D107" s="153"/>
      <c r="E107" s="153"/>
      <c r="F107" s="184"/>
      <c r="G107" s="35"/>
      <c r="H107" s="14"/>
      <c r="I107" s="25"/>
      <c r="J107" s="5"/>
      <c r="K107" s="5"/>
      <c r="L107" s="5"/>
      <c r="M107" s="5"/>
      <c r="N107" s="5"/>
    </row>
    <row r="108" spans="1:14" x14ac:dyDescent="0.25">
      <c r="A108" s="52" t="s">
        <v>385</v>
      </c>
      <c r="B108" s="153"/>
      <c r="C108" s="153"/>
      <c r="D108" s="153"/>
      <c r="E108" s="153"/>
      <c r="F108" s="184"/>
      <c r="G108" s="35"/>
      <c r="H108" s="14"/>
      <c r="I108" s="25"/>
      <c r="J108" s="5"/>
      <c r="K108" s="5"/>
      <c r="L108" s="5"/>
      <c r="M108" s="5"/>
      <c r="N108" s="5"/>
    </row>
    <row r="109" spans="1:14" x14ac:dyDescent="0.25">
      <c r="A109" s="77" t="s">
        <v>345</v>
      </c>
      <c r="B109" s="153"/>
      <c r="C109" s="153"/>
      <c r="D109" s="153"/>
      <c r="E109" s="153"/>
      <c r="F109" s="184"/>
      <c r="G109" s="35"/>
      <c r="H109" s="14"/>
      <c r="I109" s="25"/>
      <c r="J109" s="5"/>
      <c r="K109" s="5"/>
      <c r="L109" s="5"/>
      <c r="M109" s="5"/>
      <c r="N109" s="5"/>
    </row>
    <row r="110" spans="1:14" x14ac:dyDescent="0.25">
      <c r="A110" s="76" t="s">
        <v>386</v>
      </c>
      <c r="B110" s="153"/>
      <c r="C110" s="153"/>
      <c r="D110" s="153"/>
      <c r="E110" s="153"/>
      <c r="F110" s="184"/>
      <c r="G110" s="35"/>
      <c r="H110" s="14"/>
      <c r="I110" s="25"/>
      <c r="J110" s="5"/>
      <c r="K110" s="5"/>
      <c r="L110" s="5"/>
      <c r="M110" s="5"/>
      <c r="N110" s="5"/>
    </row>
    <row r="111" spans="1:14" x14ac:dyDescent="0.25">
      <c r="A111" s="52" t="s">
        <v>387</v>
      </c>
      <c r="B111" s="153"/>
      <c r="C111" s="153"/>
      <c r="D111" s="153"/>
      <c r="E111" s="153"/>
      <c r="F111" s="184"/>
      <c r="G111" s="35"/>
      <c r="H111" s="14"/>
      <c r="I111" s="25"/>
      <c r="J111" s="5"/>
      <c r="K111" s="5"/>
      <c r="L111" s="5"/>
      <c r="M111" s="5"/>
      <c r="N111" s="5"/>
    </row>
    <row r="112" spans="1:14" x14ac:dyDescent="0.25">
      <c r="A112" s="77" t="s">
        <v>388</v>
      </c>
      <c r="B112" s="153"/>
      <c r="C112" s="153"/>
      <c r="D112" s="153"/>
      <c r="E112" s="153"/>
      <c r="F112" s="184"/>
      <c r="G112" s="35"/>
      <c r="H112" s="14"/>
      <c r="I112" s="25"/>
      <c r="J112" s="5"/>
      <c r="K112" s="5"/>
      <c r="L112" s="5"/>
      <c r="M112" s="5"/>
      <c r="N112" s="5"/>
    </row>
    <row r="113" spans="1:14" x14ac:dyDescent="0.25">
      <c r="A113" s="52" t="s">
        <v>389</v>
      </c>
      <c r="B113" s="153"/>
      <c r="C113" s="153"/>
      <c r="D113" s="153"/>
      <c r="E113" s="153"/>
      <c r="F113" s="184"/>
      <c r="G113" s="35"/>
      <c r="H113" s="14"/>
      <c r="I113" s="25"/>
      <c r="J113" s="5"/>
      <c r="K113" s="5"/>
      <c r="L113" s="5"/>
      <c r="M113" s="5"/>
      <c r="N113" s="5"/>
    </row>
    <row r="114" spans="1:14" x14ac:dyDescent="0.25">
      <c r="A114" s="52" t="s">
        <v>390</v>
      </c>
      <c r="B114" s="153"/>
      <c r="C114" s="153"/>
      <c r="D114" s="153"/>
      <c r="E114" s="153"/>
      <c r="F114" s="184"/>
      <c r="G114" s="35"/>
      <c r="H114" s="14"/>
      <c r="I114" s="25"/>
      <c r="J114" s="5"/>
      <c r="K114" s="5"/>
      <c r="L114" s="5"/>
      <c r="M114" s="5"/>
      <c r="N114" s="5"/>
    </row>
    <row r="115" spans="1:14" x14ac:dyDescent="0.25">
      <c r="A115" s="52" t="s">
        <v>391</v>
      </c>
      <c r="B115" s="153"/>
      <c r="C115" s="153"/>
      <c r="D115" s="153"/>
      <c r="E115" s="153"/>
      <c r="F115" s="184"/>
      <c r="G115" s="35"/>
      <c r="H115" s="14"/>
      <c r="I115" s="25"/>
      <c r="J115" s="5"/>
      <c r="K115" s="5"/>
      <c r="L115" s="5"/>
      <c r="M115" s="5"/>
      <c r="N115" s="5"/>
    </row>
    <row r="116" spans="1:14" x14ac:dyDescent="0.25">
      <c r="A116" s="77" t="s">
        <v>392</v>
      </c>
      <c r="B116" s="153"/>
      <c r="C116" s="153"/>
      <c r="D116" s="153"/>
      <c r="E116" s="153"/>
      <c r="F116" s="184"/>
      <c r="G116" s="35"/>
      <c r="H116" s="14"/>
      <c r="I116" s="25"/>
      <c r="J116" s="5"/>
      <c r="K116" s="5"/>
      <c r="L116" s="5"/>
      <c r="M116" s="5"/>
      <c r="N116" s="5"/>
    </row>
    <row r="117" spans="1:14" s="126" customFormat="1" ht="9" customHeight="1" x14ac:dyDescent="0.25">
      <c r="A117" s="127"/>
      <c r="B117" s="127"/>
      <c r="C117" s="43"/>
      <c r="D117" s="43"/>
      <c r="E117" s="43"/>
      <c r="F117" s="43"/>
      <c r="G117" s="178"/>
      <c r="H117" s="128"/>
      <c r="I117" s="128"/>
      <c r="J117" s="128"/>
      <c r="K117" s="128"/>
      <c r="L117" s="128"/>
      <c r="M117" s="128"/>
      <c r="N117" s="178"/>
    </row>
    <row r="118" spans="1:14" x14ac:dyDescent="0.25">
      <c r="A118" s="91" t="s">
        <v>160</v>
      </c>
      <c r="H118" s="5"/>
      <c r="I118" s="5"/>
      <c r="J118" s="5"/>
      <c r="K118" s="5"/>
      <c r="L118" s="5"/>
      <c r="M118" s="5"/>
      <c r="N118" s="5"/>
    </row>
    <row r="119" spans="1:14" x14ac:dyDescent="0.25">
      <c r="A119" s="350" t="s">
        <v>142</v>
      </c>
      <c r="H119" s="5"/>
      <c r="I119" s="5"/>
      <c r="J119" s="5"/>
      <c r="K119" s="5"/>
      <c r="L119" s="5"/>
      <c r="M119" s="5"/>
      <c r="N119" s="5"/>
    </row>
    <row r="120" spans="1:14" x14ac:dyDescent="0.25">
      <c r="A120" s="350" t="s">
        <v>140</v>
      </c>
      <c r="H120" s="5"/>
      <c r="I120" s="5"/>
      <c r="J120" s="5"/>
      <c r="K120" s="5"/>
      <c r="L120" s="5"/>
      <c r="M120" s="5"/>
      <c r="N120" s="5"/>
    </row>
    <row r="121" spans="1:14" x14ac:dyDescent="0.25">
      <c r="A121" s="354" t="s">
        <v>393</v>
      </c>
      <c r="H121" s="5"/>
      <c r="I121" s="5"/>
      <c r="J121" s="5"/>
      <c r="K121" s="5"/>
      <c r="L121" s="5"/>
      <c r="M121" s="5"/>
      <c r="N121" s="5"/>
    </row>
    <row r="122" spans="1:14" x14ac:dyDescent="0.25">
      <c r="A122" s="350" t="s">
        <v>137</v>
      </c>
      <c r="H122" s="5"/>
      <c r="I122" s="5"/>
      <c r="J122" s="5"/>
      <c r="K122" s="5"/>
      <c r="L122" s="5"/>
      <c r="M122" s="5"/>
      <c r="N122" s="5"/>
    </row>
    <row r="123" spans="1:14" x14ac:dyDescent="0.25">
      <c r="A123" s="90"/>
      <c r="H123" s="5"/>
      <c r="I123" s="5"/>
      <c r="J123" s="5"/>
      <c r="K123" s="5"/>
      <c r="L123" s="5"/>
      <c r="M123" s="5"/>
      <c r="N123" s="5"/>
    </row>
    <row r="124" spans="1:14" ht="6.6" customHeight="1" x14ac:dyDescent="0.25">
      <c r="A124" s="90"/>
      <c r="H124" s="5"/>
      <c r="I124" s="5"/>
      <c r="J124" s="5"/>
      <c r="K124" s="5"/>
      <c r="L124" s="5"/>
      <c r="M124" s="5"/>
      <c r="N124" s="5"/>
    </row>
    <row r="125" spans="1:14" x14ac:dyDescent="0.25">
      <c r="A125" s="68" t="s">
        <v>161</v>
      </c>
      <c r="H125" s="5"/>
      <c r="I125" s="5"/>
      <c r="J125" s="5"/>
      <c r="K125" s="5"/>
      <c r="L125" s="5"/>
      <c r="M125" s="5"/>
      <c r="N125" s="5"/>
    </row>
    <row r="126" spans="1:14" x14ac:dyDescent="0.25">
      <c r="A126" s="68" t="s">
        <v>162</v>
      </c>
      <c r="H126" s="5"/>
      <c r="I126" s="5"/>
      <c r="J126" s="5"/>
      <c r="K126" s="5"/>
      <c r="L126" s="5"/>
      <c r="M126" s="5"/>
      <c r="N126" s="5"/>
    </row>
    <row r="127" spans="1:14" x14ac:dyDescent="0.25">
      <c r="H127" s="5"/>
      <c r="I127" s="5"/>
      <c r="J127" s="5"/>
      <c r="K127" s="5"/>
      <c r="L127" s="5"/>
      <c r="M127" s="5"/>
      <c r="N127" s="5"/>
    </row>
    <row r="128" spans="1:14" x14ac:dyDescent="0.25">
      <c r="H128" s="5"/>
      <c r="I128" s="5"/>
      <c r="J128" s="5"/>
      <c r="K128" s="5"/>
      <c r="L128" s="5"/>
      <c r="M128" s="5"/>
      <c r="N128" s="5"/>
    </row>
    <row r="129" spans="1:14" x14ac:dyDescent="0.25">
      <c r="H129" s="5"/>
      <c r="I129" s="5"/>
      <c r="J129" s="5"/>
      <c r="K129" s="5"/>
      <c r="L129" s="5"/>
      <c r="M129" s="5"/>
      <c r="N129" s="5"/>
    </row>
    <row r="130" spans="1:14" x14ac:dyDescent="0.25">
      <c r="H130" s="5"/>
      <c r="I130" s="5"/>
      <c r="J130" s="5"/>
      <c r="K130" s="5"/>
      <c r="L130" s="5"/>
      <c r="M130" s="5"/>
      <c r="N130" s="5"/>
    </row>
    <row r="131" spans="1:14" x14ac:dyDescent="0.25">
      <c r="H131" s="5"/>
      <c r="I131" s="5"/>
      <c r="J131" s="5"/>
      <c r="K131" s="5"/>
      <c r="L131" s="5"/>
      <c r="M131" s="5"/>
      <c r="N131" s="5"/>
    </row>
    <row r="132" spans="1:14" x14ac:dyDescent="0.25">
      <c r="H132" s="5"/>
      <c r="I132" s="5"/>
      <c r="J132" s="5"/>
      <c r="K132" s="5"/>
      <c r="L132" s="5"/>
      <c r="M132" s="5"/>
      <c r="N132" s="5"/>
    </row>
    <row r="133" spans="1:14" x14ac:dyDescent="0.25">
      <c r="H133" s="5"/>
      <c r="I133" s="5"/>
      <c r="J133" s="5"/>
      <c r="K133" s="5"/>
      <c r="L133" s="5"/>
      <c r="M133" s="5"/>
      <c r="N133" s="5"/>
    </row>
    <row r="134" spans="1:14" x14ac:dyDescent="0.25">
      <c r="H134" s="5"/>
      <c r="I134" s="5"/>
      <c r="J134" s="5"/>
      <c r="K134" s="5"/>
      <c r="L134" s="5"/>
      <c r="M134" s="5"/>
      <c r="N134" s="5"/>
    </row>
    <row r="135" spans="1:14" x14ac:dyDescent="0.25">
      <c r="A135" t="s">
        <v>163</v>
      </c>
      <c r="H135" s="5"/>
      <c r="I135" s="5"/>
      <c r="J135" s="5"/>
      <c r="K135" s="5"/>
      <c r="L135" s="5"/>
      <c r="M135" s="5"/>
      <c r="N135" s="5"/>
    </row>
    <row r="136" spans="1:14" x14ac:dyDescent="0.25">
      <c r="H136" s="5"/>
      <c r="I136" s="5"/>
      <c r="J136" s="5"/>
      <c r="K136" s="5"/>
      <c r="L136" s="5"/>
      <c r="M136" s="5"/>
      <c r="N136" s="5"/>
    </row>
    <row r="137" spans="1:14" x14ac:dyDescent="0.25">
      <c r="A137" t="s">
        <v>163</v>
      </c>
      <c r="H137" s="5"/>
      <c r="I137" s="5"/>
      <c r="J137" s="5"/>
      <c r="K137" s="5"/>
      <c r="L137" s="5"/>
      <c r="M137" s="5"/>
      <c r="N137" s="5"/>
    </row>
    <row r="138" spans="1:14" x14ac:dyDescent="0.25">
      <c r="H138" s="5"/>
      <c r="I138" s="5"/>
      <c r="J138" s="5"/>
      <c r="K138" s="5"/>
      <c r="L138" s="5"/>
      <c r="M138" s="5"/>
      <c r="N138" s="5"/>
    </row>
    <row r="139" spans="1:14" x14ac:dyDescent="0.25">
      <c r="H139" s="5"/>
      <c r="I139" s="5"/>
      <c r="J139" s="5"/>
      <c r="K139" s="5"/>
      <c r="L139" s="5"/>
      <c r="M139" s="5"/>
      <c r="N139" s="5"/>
    </row>
    <row r="140" spans="1:14" x14ac:dyDescent="0.25">
      <c r="H140" s="5"/>
      <c r="I140" s="5"/>
      <c r="J140" s="5"/>
      <c r="K140" s="5"/>
      <c r="L140" s="5"/>
      <c r="M140" s="5"/>
      <c r="N140" s="5"/>
    </row>
    <row r="141" spans="1:14" x14ac:dyDescent="0.25">
      <c r="H141" s="5"/>
      <c r="I141" s="5"/>
      <c r="J141" s="5"/>
      <c r="K141" s="5"/>
      <c r="L141" s="5"/>
      <c r="M141" s="5"/>
      <c r="N141" s="5"/>
    </row>
    <row r="142" spans="1:14" x14ac:dyDescent="0.25">
      <c r="H142" s="5"/>
      <c r="I142" s="5"/>
      <c r="J142" s="5"/>
      <c r="K142" s="5"/>
      <c r="L142" s="5"/>
      <c r="M142" s="5"/>
      <c r="N142" s="5"/>
    </row>
    <row r="143" spans="1:14" x14ac:dyDescent="0.25">
      <c r="H143" s="5"/>
      <c r="I143" s="5"/>
      <c r="J143" s="5"/>
      <c r="K143" s="5"/>
      <c r="L143" s="5"/>
      <c r="M143" s="5"/>
      <c r="N143" s="5"/>
    </row>
    <row r="144" spans="1:14" x14ac:dyDescent="0.25">
      <c r="H144" s="5"/>
      <c r="I144" s="5"/>
      <c r="J144" s="5"/>
      <c r="K144" s="5"/>
      <c r="L144" s="5"/>
      <c r="M144" s="5"/>
      <c r="N144" s="5"/>
    </row>
    <row r="145" spans="8:14" x14ac:dyDescent="0.25">
      <c r="H145" s="5"/>
      <c r="I145" s="5"/>
      <c r="J145" s="5"/>
      <c r="K145" s="5"/>
      <c r="L145" s="5"/>
      <c r="M145" s="5"/>
      <c r="N145" s="5"/>
    </row>
    <row r="146" spans="8:14" x14ac:dyDescent="0.25">
      <c r="H146" s="5"/>
      <c r="I146" s="5"/>
      <c r="J146" s="5"/>
      <c r="K146" s="5"/>
      <c r="L146" s="5"/>
      <c r="M146" s="5"/>
      <c r="N146" s="5"/>
    </row>
    <row r="147" spans="8:14" x14ac:dyDescent="0.25">
      <c r="H147" s="5"/>
      <c r="I147" s="5"/>
      <c r="J147" s="5"/>
      <c r="K147" s="5"/>
      <c r="L147" s="5"/>
      <c r="M147" s="5"/>
      <c r="N147" s="5"/>
    </row>
    <row r="148" spans="8:14" x14ac:dyDescent="0.25">
      <c r="H148" s="5"/>
      <c r="I148" s="5"/>
      <c r="J148" s="5"/>
      <c r="K148" s="5"/>
      <c r="L148" s="5"/>
      <c r="M148" s="5"/>
      <c r="N148" s="5"/>
    </row>
    <row r="149" spans="8:14" x14ac:dyDescent="0.25">
      <c r="H149" s="5"/>
      <c r="I149" s="5"/>
      <c r="J149" s="5"/>
      <c r="K149" s="5"/>
      <c r="L149" s="5"/>
      <c r="M149" s="5"/>
      <c r="N149" s="5"/>
    </row>
    <row r="150" spans="8:14" x14ac:dyDescent="0.25">
      <c r="H150" s="5"/>
      <c r="I150" s="5"/>
      <c r="J150" s="5"/>
      <c r="K150" s="5"/>
      <c r="L150" s="5"/>
      <c r="M150" s="5"/>
      <c r="N150" s="5"/>
    </row>
    <row r="151" spans="8:14" x14ac:dyDescent="0.25">
      <c r="H151" s="5"/>
      <c r="I151" s="5"/>
      <c r="J151" s="5"/>
      <c r="K151" s="5"/>
      <c r="L151" s="5"/>
      <c r="M151" s="5"/>
      <c r="N151" s="5"/>
    </row>
    <row r="152" spans="8:14" x14ac:dyDescent="0.25">
      <c r="H152" s="5"/>
      <c r="I152" s="5"/>
      <c r="J152" s="5"/>
      <c r="K152" s="5"/>
      <c r="L152" s="5"/>
      <c r="M152" s="5"/>
      <c r="N152" s="5"/>
    </row>
    <row r="153" spans="8:14" x14ac:dyDescent="0.25">
      <c r="H153" s="5"/>
      <c r="I153" s="5"/>
      <c r="J153" s="5"/>
      <c r="K153" s="5"/>
      <c r="L153" s="5"/>
      <c r="M153" s="5"/>
      <c r="N153" s="5"/>
    </row>
    <row r="154" spans="8:14" x14ac:dyDescent="0.25">
      <c r="H154" s="5"/>
      <c r="I154" s="5"/>
      <c r="J154" s="5"/>
      <c r="K154" s="5"/>
      <c r="L154" s="5"/>
      <c r="M154" s="5"/>
      <c r="N154" s="5"/>
    </row>
    <row r="155" spans="8:14" x14ac:dyDescent="0.25">
      <c r="H155" s="5"/>
      <c r="I155" s="5"/>
      <c r="J155" s="5"/>
      <c r="K155" s="5"/>
      <c r="L155" s="5"/>
      <c r="M155" s="5"/>
      <c r="N155" s="5"/>
    </row>
    <row r="156" spans="8:14" x14ac:dyDescent="0.25">
      <c r="H156" s="5"/>
      <c r="I156" s="5"/>
      <c r="J156" s="5"/>
      <c r="K156" s="5"/>
      <c r="L156" s="5"/>
      <c r="M156" s="5"/>
      <c r="N156" s="5"/>
    </row>
    <row r="157" spans="8:14" x14ac:dyDescent="0.25">
      <c r="H157" s="5"/>
      <c r="I157" s="5"/>
      <c r="J157" s="5"/>
      <c r="K157" s="5"/>
      <c r="L157" s="5"/>
      <c r="M157" s="5"/>
      <c r="N157" s="5"/>
    </row>
    <row r="158" spans="8:14" x14ac:dyDescent="0.25">
      <c r="H158" s="5"/>
      <c r="I158" s="5"/>
      <c r="J158" s="5"/>
      <c r="K158" s="5"/>
      <c r="L158" s="5"/>
      <c r="M158" s="5"/>
      <c r="N158" s="5"/>
    </row>
    <row r="159" spans="8:14" x14ac:dyDescent="0.25">
      <c r="H159" s="5"/>
      <c r="I159" s="5"/>
      <c r="J159" s="5"/>
      <c r="K159" s="5"/>
      <c r="L159" s="5"/>
      <c r="M159" s="5"/>
      <c r="N159" s="5"/>
    </row>
    <row r="160" spans="8:14" x14ac:dyDescent="0.25">
      <c r="H160" s="5"/>
      <c r="I160" s="5"/>
      <c r="J160" s="5"/>
      <c r="K160" s="5"/>
      <c r="L160" s="5"/>
      <c r="M160" s="5"/>
      <c r="N160" s="5"/>
    </row>
    <row r="161" spans="8:14" x14ac:dyDescent="0.25">
      <c r="H161" s="5"/>
      <c r="I161" s="5"/>
      <c r="J161" s="5"/>
      <c r="K161" s="5"/>
      <c r="L161" s="5"/>
      <c r="M161" s="5"/>
      <c r="N161" s="5"/>
    </row>
    <row r="162" spans="8:14" x14ac:dyDescent="0.25">
      <c r="H162" s="5"/>
      <c r="I162" s="5"/>
      <c r="J162" s="5"/>
      <c r="K162" s="5"/>
      <c r="L162" s="5"/>
      <c r="M162" s="5"/>
      <c r="N162" s="5"/>
    </row>
    <row r="163" spans="8:14" x14ac:dyDescent="0.25">
      <c r="H163" s="5"/>
      <c r="I163" s="5"/>
      <c r="J163" s="5"/>
      <c r="K163" s="5"/>
      <c r="L163" s="5"/>
      <c r="M163" s="5"/>
      <c r="N163" s="5"/>
    </row>
    <row r="164" spans="8:14" x14ac:dyDescent="0.25">
      <c r="H164" s="5"/>
      <c r="I164" s="5"/>
      <c r="J164" s="5"/>
      <c r="K164" s="5"/>
      <c r="L164" s="5"/>
      <c r="M164" s="5"/>
      <c r="N164" s="5"/>
    </row>
    <row r="165" spans="8:14" x14ac:dyDescent="0.25">
      <c r="H165" s="5"/>
      <c r="I165" s="5"/>
      <c r="J165" s="5"/>
      <c r="K165" s="5"/>
      <c r="L165" s="5"/>
      <c r="M165" s="5"/>
      <c r="N165" s="5"/>
    </row>
    <row r="166" spans="8:14" x14ac:dyDescent="0.25">
      <c r="H166" s="5"/>
      <c r="I166" s="5"/>
      <c r="J166" s="5"/>
      <c r="K166" s="5"/>
      <c r="L166" s="5"/>
      <c r="M166" s="5"/>
      <c r="N166" s="5"/>
    </row>
    <row r="167" spans="8:14" x14ac:dyDescent="0.25">
      <c r="H167" s="5"/>
      <c r="I167" s="5"/>
      <c r="J167" s="5"/>
      <c r="K167" s="5"/>
      <c r="L167" s="5"/>
      <c r="M167" s="5"/>
      <c r="N167" s="5"/>
    </row>
    <row r="168" spans="8:14" x14ac:dyDescent="0.25">
      <c r="H168" s="5"/>
      <c r="I168" s="5"/>
      <c r="J168" s="5"/>
      <c r="K168" s="5"/>
      <c r="L168" s="5"/>
      <c r="M168" s="5"/>
      <c r="N168" s="5"/>
    </row>
    <row r="169" spans="8:14" x14ac:dyDescent="0.25">
      <c r="H169" s="5"/>
      <c r="I169" s="5"/>
      <c r="J169" s="5"/>
      <c r="K169" s="5"/>
      <c r="L169" s="5"/>
      <c r="M169" s="5"/>
      <c r="N169" s="5"/>
    </row>
    <row r="170" spans="8:14" x14ac:dyDescent="0.25">
      <c r="H170" s="5"/>
      <c r="I170" s="5"/>
      <c r="J170" s="5"/>
      <c r="K170" s="5"/>
      <c r="L170" s="5"/>
      <c r="M170" s="5"/>
      <c r="N170" s="5"/>
    </row>
    <row r="171" spans="8:14" x14ac:dyDescent="0.25">
      <c r="H171" s="5"/>
      <c r="I171" s="5"/>
      <c r="J171" s="5"/>
      <c r="K171" s="5"/>
      <c r="L171" s="5"/>
      <c r="M171" s="5"/>
      <c r="N171" s="5"/>
    </row>
    <row r="172" spans="8:14" x14ac:dyDescent="0.25">
      <c r="H172" s="5"/>
      <c r="I172" s="5"/>
      <c r="J172" s="5"/>
      <c r="K172" s="5"/>
      <c r="L172" s="5"/>
      <c r="M172" s="5"/>
      <c r="N172" s="5"/>
    </row>
    <row r="173" spans="8:14" x14ac:dyDescent="0.25">
      <c r="H173" s="5"/>
      <c r="I173" s="5"/>
      <c r="J173" s="5"/>
      <c r="K173" s="5"/>
      <c r="L173" s="5"/>
      <c r="M173" s="5"/>
      <c r="N173" s="5"/>
    </row>
    <row r="174" spans="8:14" x14ac:dyDescent="0.25">
      <c r="H174" s="5"/>
      <c r="I174" s="5"/>
      <c r="J174" s="5"/>
      <c r="K174" s="5"/>
      <c r="L174" s="5"/>
      <c r="M174" s="5"/>
      <c r="N174" s="5"/>
    </row>
    <row r="175" spans="8:14" x14ac:dyDescent="0.25">
      <c r="H175" s="5"/>
      <c r="I175" s="5"/>
      <c r="J175" s="5"/>
      <c r="K175" s="5"/>
      <c r="L175" s="5"/>
      <c r="M175" s="5"/>
      <c r="N175" s="5"/>
    </row>
    <row r="176" spans="8:14" x14ac:dyDescent="0.25">
      <c r="H176" s="5"/>
      <c r="I176" s="5"/>
      <c r="J176" s="5"/>
      <c r="K176" s="5"/>
      <c r="L176" s="5"/>
      <c r="M176" s="5"/>
      <c r="N176" s="5"/>
    </row>
    <row r="177" spans="8:14" x14ac:dyDescent="0.25">
      <c r="H177" s="5"/>
      <c r="I177" s="5"/>
      <c r="J177" s="5"/>
      <c r="K177" s="5"/>
      <c r="L177" s="5"/>
      <c r="M177" s="5"/>
      <c r="N177" s="5"/>
    </row>
    <row r="178" spans="8:14" x14ac:dyDescent="0.25">
      <c r="H178" s="5"/>
      <c r="I178" s="5"/>
      <c r="J178" s="5"/>
      <c r="K178" s="5"/>
      <c r="L178" s="5"/>
      <c r="M178" s="5"/>
      <c r="N178" s="5"/>
    </row>
    <row r="179" spans="8:14" x14ac:dyDescent="0.25">
      <c r="H179" s="5"/>
      <c r="I179" s="5"/>
      <c r="J179" s="5"/>
      <c r="K179" s="5"/>
      <c r="L179" s="5"/>
      <c r="M179" s="5"/>
      <c r="N179" s="5"/>
    </row>
    <row r="180" spans="8:14" x14ac:dyDescent="0.25">
      <c r="H180" s="5"/>
      <c r="I180" s="5"/>
      <c r="J180" s="5"/>
      <c r="K180" s="5"/>
      <c r="L180" s="5"/>
      <c r="M180" s="5"/>
      <c r="N180" s="5"/>
    </row>
    <row r="181" spans="8:14" x14ac:dyDescent="0.25">
      <c r="H181" s="5"/>
      <c r="I181" s="5"/>
      <c r="J181" s="5"/>
      <c r="K181" s="5"/>
      <c r="L181" s="5"/>
      <c r="M181" s="5"/>
      <c r="N181" s="5"/>
    </row>
    <row r="182" spans="8:14" x14ac:dyDescent="0.25">
      <c r="H182" s="5"/>
      <c r="I182" s="5"/>
      <c r="J182" s="5"/>
      <c r="K182" s="5"/>
      <c r="L182" s="5"/>
      <c r="M182" s="5"/>
      <c r="N182" s="5"/>
    </row>
    <row r="183" spans="8:14" x14ac:dyDescent="0.25">
      <c r="H183" s="5"/>
      <c r="I183" s="5"/>
      <c r="J183" s="5"/>
      <c r="K183" s="5"/>
      <c r="L183" s="5"/>
      <c r="M183" s="5"/>
      <c r="N183" s="5"/>
    </row>
    <row r="184" spans="8:14" x14ac:dyDescent="0.25">
      <c r="H184" s="5"/>
      <c r="I184" s="5"/>
      <c r="J184" s="5"/>
      <c r="K184" s="5"/>
      <c r="L184" s="5"/>
      <c r="M184" s="5"/>
      <c r="N184" s="5"/>
    </row>
    <row r="185" spans="8:14" x14ac:dyDescent="0.25">
      <c r="H185" s="5"/>
      <c r="I185" s="5"/>
      <c r="J185" s="5"/>
      <c r="K185" s="5"/>
      <c r="L185" s="5"/>
      <c r="M185" s="5"/>
      <c r="N185" s="5"/>
    </row>
    <row r="186" spans="8:14" x14ac:dyDescent="0.25">
      <c r="H186" s="5"/>
      <c r="I186" s="5"/>
      <c r="J186" s="5"/>
      <c r="K186" s="5"/>
      <c r="L186" s="5"/>
      <c r="M186" s="5"/>
      <c r="N186" s="5"/>
    </row>
    <row r="187" spans="8:14" x14ac:dyDescent="0.25">
      <c r="H187" s="5"/>
      <c r="I187" s="5"/>
      <c r="J187" s="5"/>
      <c r="K187" s="5"/>
      <c r="L187" s="5"/>
      <c r="M187" s="5"/>
      <c r="N187" s="5"/>
    </row>
    <row r="188" spans="8:14" x14ac:dyDescent="0.25">
      <c r="H188" s="5"/>
      <c r="I188" s="5"/>
      <c r="J188" s="5"/>
      <c r="K188" s="5"/>
      <c r="L188" s="5"/>
      <c r="M188" s="5"/>
      <c r="N188" s="5"/>
    </row>
    <row r="189" spans="8:14" x14ac:dyDescent="0.25">
      <c r="H189" s="5"/>
      <c r="I189" s="5"/>
      <c r="J189" s="5"/>
      <c r="K189" s="5"/>
      <c r="L189" s="5"/>
      <c r="M189" s="5"/>
      <c r="N189" s="5"/>
    </row>
    <row r="190" spans="8:14" x14ac:dyDescent="0.25">
      <c r="H190" s="5"/>
      <c r="I190" s="5"/>
      <c r="J190" s="5"/>
      <c r="K190" s="5"/>
      <c r="L190" s="5"/>
      <c r="M190" s="5"/>
      <c r="N190" s="5"/>
    </row>
    <row r="191" spans="8:14" x14ac:dyDescent="0.25">
      <c r="H191" s="5"/>
      <c r="I191" s="5"/>
      <c r="J191" s="5"/>
      <c r="K191" s="5"/>
      <c r="L191" s="5"/>
      <c r="M191" s="5"/>
      <c r="N191" s="5"/>
    </row>
    <row r="192" spans="8:14" x14ac:dyDescent="0.25">
      <c r="H192" s="5"/>
      <c r="I192" s="5"/>
      <c r="J192" s="5"/>
      <c r="K192" s="5"/>
      <c r="L192" s="5"/>
      <c r="M192" s="5"/>
      <c r="N192" s="5"/>
    </row>
    <row r="193" spans="8:14" x14ac:dyDescent="0.25">
      <c r="H193" s="5"/>
      <c r="I193" s="5"/>
      <c r="J193" s="5"/>
      <c r="K193" s="5"/>
      <c r="L193" s="5"/>
      <c r="M193" s="5"/>
      <c r="N193" s="5"/>
    </row>
    <row r="194" spans="8:14" x14ac:dyDescent="0.25">
      <c r="H194" s="5"/>
      <c r="I194" s="5"/>
      <c r="J194" s="5"/>
      <c r="K194" s="5"/>
      <c r="L194" s="5"/>
      <c r="M194" s="5"/>
      <c r="N194" s="5"/>
    </row>
    <row r="195" spans="8:14" x14ac:dyDescent="0.25">
      <c r="H195" s="5"/>
      <c r="I195" s="5"/>
      <c r="J195" s="5"/>
      <c r="K195" s="5"/>
      <c r="L195" s="5"/>
      <c r="M195" s="5"/>
      <c r="N195" s="5"/>
    </row>
    <row r="196" spans="8:14" x14ac:dyDescent="0.25">
      <c r="H196" s="5"/>
      <c r="I196" s="5"/>
      <c r="J196" s="5"/>
      <c r="K196" s="5"/>
      <c r="L196" s="5"/>
      <c r="M196" s="5"/>
      <c r="N196" s="5"/>
    </row>
    <row r="197" spans="8:14" x14ac:dyDescent="0.25">
      <c r="H197" s="5"/>
      <c r="I197" s="5"/>
      <c r="J197" s="5"/>
      <c r="K197" s="5"/>
      <c r="L197" s="5"/>
      <c r="M197" s="5"/>
      <c r="N197" s="5"/>
    </row>
    <row r="198" spans="8:14" x14ac:dyDescent="0.25">
      <c r="H198" s="5"/>
      <c r="I198" s="5"/>
      <c r="J198" s="5"/>
      <c r="K198" s="5"/>
      <c r="L198" s="5"/>
      <c r="M198" s="5"/>
      <c r="N198" s="5"/>
    </row>
    <row r="199" spans="8:14" x14ac:dyDescent="0.25">
      <c r="H199" s="5"/>
      <c r="I199" s="5"/>
      <c r="J199" s="5"/>
      <c r="K199" s="5"/>
      <c r="L199" s="5"/>
      <c r="M199" s="5"/>
      <c r="N199" s="5"/>
    </row>
    <row r="200" spans="8:14" x14ac:dyDescent="0.25">
      <c r="H200" s="5"/>
      <c r="I200" s="5"/>
      <c r="J200" s="5"/>
      <c r="K200" s="5"/>
      <c r="L200" s="5"/>
      <c r="M200" s="5"/>
      <c r="N200" s="5"/>
    </row>
    <row r="201" spans="8:14" x14ac:dyDescent="0.25">
      <c r="H201" s="5"/>
      <c r="I201" s="5"/>
      <c r="J201" s="5"/>
      <c r="K201" s="5"/>
      <c r="L201" s="5"/>
      <c r="M201" s="5"/>
      <c r="N201" s="5"/>
    </row>
    <row r="202" spans="8:14" x14ac:dyDescent="0.25">
      <c r="H202" s="5"/>
      <c r="I202" s="5"/>
      <c r="J202" s="5"/>
      <c r="K202" s="5"/>
      <c r="L202" s="5"/>
      <c r="M202" s="5"/>
      <c r="N202" s="5"/>
    </row>
    <row r="203" spans="8:14" x14ac:dyDescent="0.25">
      <c r="H203" s="5"/>
      <c r="I203" s="5"/>
      <c r="J203" s="5"/>
      <c r="K203" s="5"/>
      <c r="L203" s="5"/>
      <c r="M203" s="5"/>
      <c r="N203" s="5"/>
    </row>
    <row r="204" spans="8:14" x14ac:dyDescent="0.25">
      <c r="H204" s="5"/>
      <c r="I204" s="5"/>
      <c r="J204" s="5"/>
      <c r="K204" s="5"/>
      <c r="L204" s="5"/>
      <c r="M204" s="5"/>
      <c r="N204" s="5"/>
    </row>
    <row r="205" spans="8:14" x14ac:dyDescent="0.25">
      <c r="H205" s="5"/>
      <c r="I205" s="5"/>
      <c r="J205" s="5"/>
      <c r="K205" s="5"/>
      <c r="L205" s="5"/>
      <c r="M205" s="5"/>
      <c r="N205" s="5"/>
    </row>
    <row r="206" spans="8:14" x14ac:dyDescent="0.25">
      <c r="H206" s="5"/>
      <c r="I206" s="5"/>
      <c r="J206" s="5"/>
      <c r="K206" s="5"/>
      <c r="L206" s="5"/>
      <c r="M206" s="5"/>
      <c r="N206" s="5"/>
    </row>
    <row r="207" spans="8:14" x14ac:dyDescent="0.25">
      <c r="H207" s="5"/>
      <c r="I207" s="5"/>
      <c r="J207" s="5"/>
      <c r="K207" s="5"/>
      <c r="L207" s="5"/>
      <c r="M207" s="5"/>
      <c r="N207" s="5"/>
    </row>
    <row r="208" spans="8:14" x14ac:dyDescent="0.25">
      <c r="H208" s="5"/>
      <c r="I208" s="5"/>
      <c r="J208" s="5"/>
      <c r="K208" s="5"/>
      <c r="L208" s="5"/>
      <c r="M208" s="5"/>
      <c r="N208" s="5"/>
    </row>
    <row r="209" spans="8:14" x14ac:dyDescent="0.25">
      <c r="H209" s="5"/>
      <c r="I209" s="5"/>
      <c r="J209" s="5"/>
      <c r="K209" s="5"/>
      <c r="L209" s="5"/>
      <c r="M209" s="5"/>
      <c r="N209" s="5"/>
    </row>
    <row r="210" spans="8:14" x14ac:dyDescent="0.25">
      <c r="H210" s="5"/>
      <c r="I210" s="5"/>
      <c r="J210" s="5"/>
      <c r="K210" s="5"/>
      <c r="L210" s="5"/>
      <c r="M210" s="5"/>
      <c r="N210" s="5"/>
    </row>
    <row r="211" spans="8:14" x14ac:dyDescent="0.25">
      <c r="H211" s="5"/>
      <c r="I211" s="5"/>
      <c r="J211" s="5"/>
      <c r="K211" s="5"/>
      <c r="L211" s="5"/>
      <c r="M211" s="5"/>
      <c r="N211" s="5"/>
    </row>
    <row r="212" spans="8:14" x14ac:dyDescent="0.25">
      <c r="H212" s="5"/>
      <c r="I212" s="5"/>
      <c r="J212" s="5"/>
      <c r="K212" s="5"/>
      <c r="L212" s="5"/>
      <c r="M212" s="5"/>
      <c r="N212" s="5"/>
    </row>
    <row r="213" spans="8:14" x14ac:dyDescent="0.25">
      <c r="H213" s="5"/>
      <c r="I213" s="5"/>
      <c r="J213" s="5"/>
      <c r="K213" s="5"/>
      <c r="L213" s="5"/>
      <c r="M213" s="5"/>
      <c r="N213" s="5"/>
    </row>
    <row r="214" spans="8:14" x14ac:dyDescent="0.25">
      <c r="H214" s="5"/>
      <c r="I214" s="5"/>
      <c r="J214" s="5"/>
      <c r="K214" s="5"/>
      <c r="L214" s="5"/>
      <c r="M214" s="5"/>
      <c r="N214" s="5"/>
    </row>
    <row r="215" spans="8:14" x14ac:dyDescent="0.25">
      <c r="H215" s="5"/>
      <c r="I215" s="5"/>
      <c r="J215" s="5"/>
      <c r="K215" s="5"/>
      <c r="L215" s="5"/>
      <c r="M215" s="5"/>
      <c r="N215" s="5"/>
    </row>
    <row r="216" spans="8:14" x14ac:dyDescent="0.25">
      <c r="H216" s="5"/>
      <c r="I216" s="5"/>
      <c r="J216" s="5"/>
      <c r="K216" s="5"/>
      <c r="L216" s="5"/>
      <c r="M216" s="5"/>
      <c r="N216" s="5"/>
    </row>
    <row r="217" spans="8:14" x14ac:dyDescent="0.25">
      <c r="H217" s="5"/>
      <c r="I217" s="5"/>
      <c r="J217" s="5"/>
      <c r="K217" s="5"/>
      <c r="L217" s="5"/>
      <c r="M217" s="5"/>
      <c r="N217" s="5"/>
    </row>
    <row r="218" spans="8:14" x14ac:dyDescent="0.25">
      <c r="H218" s="5"/>
      <c r="I218" s="5"/>
      <c r="J218" s="5"/>
      <c r="K218" s="5"/>
      <c r="L218" s="5"/>
      <c r="M218" s="5"/>
      <c r="N218" s="5"/>
    </row>
    <row r="219" spans="8:14" x14ac:dyDescent="0.25">
      <c r="H219" s="5"/>
      <c r="I219" s="5"/>
      <c r="J219" s="5"/>
      <c r="K219" s="5"/>
      <c r="L219" s="5"/>
      <c r="M219" s="5"/>
      <c r="N219" s="5"/>
    </row>
    <row r="220" spans="8:14" x14ac:dyDescent="0.25">
      <c r="H220" s="5"/>
      <c r="I220" s="5"/>
      <c r="J220" s="5"/>
      <c r="K220" s="5"/>
      <c r="L220" s="5"/>
      <c r="M220" s="5"/>
      <c r="N220" s="5"/>
    </row>
    <row r="221" spans="8:14" x14ac:dyDescent="0.25">
      <c r="H221" s="5"/>
      <c r="I221" s="5"/>
      <c r="J221" s="5"/>
      <c r="K221" s="5"/>
      <c r="L221" s="5"/>
      <c r="M221" s="5"/>
      <c r="N221" s="5"/>
    </row>
    <row r="222" spans="8:14" x14ac:dyDescent="0.25">
      <c r="H222" s="5"/>
      <c r="I222" s="5"/>
      <c r="J222" s="5"/>
      <c r="K222" s="5"/>
      <c r="L222" s="5"/>
      <c r="M222" s="5"/>
      <c r="N222" s="5"/>
    </row>
    <row r="223" spans="8:14" x14ac:dyDescent="0.25">
      <c r="H223" s="5"/>
      <c r="I223" s="5"/>
      <c r="J223" s="5"/>
      <c r="K223" s="5"/>
      <c r="L223" s="5"/>
      <c r="M223" s="5"/>
      <c r="N223" s="5"/>
    </row>
    <row r="224" spans="8:14" x14ac:dyDescent="0.25">
      <c r="H224" s="5"/>
      <c r="I224" s="5"/>
      <c r="J224" s="5"/>
      <c r="K224" s="5"/>
      <c r="L224" s="5"/>
      <c r="M224" s="5"/>
      <c r="N224" s="5"/>
    </row>
    <row r="225" spans="8:14" x14ac:dyDescent="0.25">
      <c r="H225" s="5"/>
      <c r="I225" s="5"/>
      <c r="J225" s="5"/>
      <c r="K225" s="5"/>
      <c r="L225" s="5"/>
      <c r="M225" s="5"/>
      <c r="N225" s="5"/>
    </row>
    <row r="226" spans="8:14" x14ac:dyDescent="0.25">
      <c r="H226" s="5"/>
      <c r="I226" s="5"/>
      <c r="J226" s="5"/>
      <c r="K226" s="5"/>
      <c r="L226" s="5"/>
      <c r="M226" s="5"/>
      <c r="N226" s="5"/>
    </row>
    <row r="227" spans="8:14" x14ac:dyDescent="0.25">
      <c r="H227" s="5"/>
      <c r="I227" s="5"/>
      <c r="J227" s="5"/>
      <c r="K227" s="5"/>
      <c r="L227" s="5"/>
      <c r="M227" s="5"/>
      <c r="N227" s="5"/>
    </row>
    <row r="228" spans="8:14" x14ac:dyDescent="0.25">
      <c r="H228" s="5"/>
      <c r="I228" s="5"/>
      <c r="J228" s="5"/>
      <c r="K228" s="5"/>
      <c r="L228" s="5"/>
      <c r="M228" s="5"/>
      <c r="N228" s="5"/>
    </row>
    <row r="229" spans="8:14" x14ac:dyDescent="0.25">
      <c r="H229" s="5"/>
      <c r="I229" s="5"/>
      <c r="J229" s="5"/>
      <c r="K229" s="5"/>
      <c r="L229" s="5"/>
      <c r="M229" s="5"/>
      <c r="N229" s="5"/>
    </row>
    <row r="230" spans="8:14" x14ac:dyDescent="0.25">
      <c r="H230" s="5"/>
      <c r="I230" s="5"/>
      <c r="J230" s="5"/>
      <c r="K230" s="5"/>
      <c r="L230" s="5"/>
      <c r="M230" s="5"/>
      <c r="N230" s="5"/>
    </row>
    <row r="231" spans="8:14" x14ac:dyDescent="0.25">
      <c r="H231" s="5"/>
      <c r="I231" s="5"/>
      <c r="J231" s="5"/>
      <c r="K231" s="5"/>
      <c r="L231" s="5"/>
      <c r="M231" s="5"/>
      <c r="N231" s="5"/>
    </row>
    <row r="232" spans="8:14" x14ac:dyDescent="0.25">
      <c r="H232" s="5"/>
      <c r="I232" s="5"/>
      <c r="J232" s="5"/>
      <c r="K232" s="5"/>
      <c r="L232" s="5"/>
      <c r="M232" s="5"/>
      <c r="N232" s="5"/>
    </row>
    <row r="233" spans="8:14" x14ac:dyDescent="0.25">
      <c r="H233" s="5"/>
      <c r="I233" s="5"/>
      <c r="J233" s="5"/>
      <c r="K233" s="5"/>
      <c r="L233" s="5"/>
      <c r="M233" s="5"/>
      <c r="N233" s="5"/>
    </row>
    <row r="234" spans="8:14" x14ac:dyDescent="0.25">
      <c r="H234" s="5"/>
      <c r="I234" s="5"/>
      <c r="J234" s="5"/>
      <c r="K234" s="5"/>
      <c r="L234" s="5"/>
      <c r="M234" s="5"/>
      <c r="N234" s="5"/>
    </row>
    <row r="235" spans="8:14" x14ac:dyDescent="0.25">
      <c r="H235" s="5"/>
      <c r="I235" s="5"/>
      <c r="J235" s="5"/>
      <c r="K235" s="5"/>
      <c r="L235" s="5"/>
      <c r="M235" s="5"/>
      <c r="N235" s="5"/>
    </row>
    <row r="236" spans="8:14" x14ac:dyDescent="0.25">
      <c r="H236" s="5"/>
      <c r="I236" s="5"/>
      <c r="J236" s="5"/>
      <c r="K236" s="5"/>
      <c r="L236" s="5"/>
      <c r="M236" s="5"/>
      <c r="N236" s="5"/>
    </row>
    <row r="237" spans="8:14" x14ac:dyDescent="0.25">
      <c r="H237" s="5"/>
      <c r="I237" s="5"/>
      <c r="J237" s="5"/>
      <c r="K237" s="5"/>
      <c r="L237" s="5"/>
      <c r="M237" s="5"/>
      <c r="N237" s="5"/>
    </row>
    <row r="238" spans="8:14" x14ac:dyDescent="0.25">
      <c r="H238" s="5"/>
      <c r="I238" s="5"/>
      <c r="J238" s="5"/>
      <c r="K238" s="5"/>
      <c r="L238" s="5"/>
      <c r="M238" s="5"/>
      <c r="N238" s="5"/>
    </row>
    <row r="239" spans="8:14" x14ac:dyDescent="0.25">
      <c r="H239" s="5"/>
      <c r="I239" s="5"/>
      <c r="J239" s="5"/>
      <c r="K239" s="5"/>
      <c r="L239" s="5"/>
      <c r="M239" s="5"/>
      <c r="N239" s="5"/>
    </row>
    <row r="240" spans="8:14" x14ac:dyDescent="0.25">
      <c r="H240" s="5"/>
      <c r="I240" s="5"/>
      <c r="J240" s="5"/>
      <c r="K240" s="5"/>
      <c r="L240" s="5"/>
      <c r="M240" s="5"/>
      <c r="N240" s="5"/>
    </row>
    <row r="241" spans="8:14" x14ac:dyDescent="0.25">
      <c r="H241" s="5"/>
      <c r="I241" s="5"/>
      <c r="J241" s="5"/>
      <c r="K241" s="5"/>
      <c r="L241" s="5"/>
      <c r="M241" s="5"/>
      <c r="N241" s="5"/>
    </row>
    <row r="242" spans="8:14" x14ac:dyDescent="0.25">
      <c r="H242" s="5"/>
      <c r="I242" s="5"/>
      <c r="J242" s="5"/>
      <c r="K242" s="5"/>
      <c r="L242" s="5"/>
      <c r="M242" s="5"/>
      <c r="N242" s="5"/>
    </row>
    <row r="243" spans="8:14" x14ac:dyDescent="0.25">
      <c r="H243" s="5"/>
      <c r="I243" s="5"/>
      <c r="J243" s="5"/>
      <c r="K243" s="5"/>
      <c r="L243" s="5"/>
      <c r="M243" s="5"/>
      <c r="N243" s="5"/>
    </row>
    <row r="244" spans="8:14" x14ac:dyDescent="0.25">
      <c r="H244" s="5"/>
      <c r="I244" s="5"/>
      <c r="J244" s="5"/>
      <c r="K244" s="5"/>
      <c r="L244" s="5"/>
      <c r="M244" s="5"/>
      <c r="N244" s="5"/>
    </row>
    <row r="245" spans="8:14" x14ac:dyDescent="0.25">
      <c r="H245" s="5"/>
      <c r="I245" s="5"/>
      <c r="J245" s="5"/>
      <c r="K245" s="5"/>
      <c r="L245" s="5"/>
      <c r="M245" s="5"/>
      <c r="N245" s="5"/>
    </row>
    <row r="246" spans="8:14" x14ac:dyDescent="0.25">
      <c r="H246" s="5"/>
      <c r="I246" s="5"/>
      <c r="J246" s="5"/>
      <c r="K246" s="5"/>
      <c r="L246" s="5"/>
      <c r="M246" s="5"/>
      <c r="N246" s="5"/>
    </row>
    <row r="247" spans="8:14" x14ac:dyDescent="0.25">
      <c r="H247" s="5"/>
      <c r="I247" s="5"/>
      <c r="J247" s="5"/>
      <c r="K247" s="5"/>
      <c r="L247" s="5"/>
      <c r="M247" s="5"/>
      <c r="N247" s="5"/>
    </row>
    <row r="248" spans="8:14" x14ac:dyDescent="0.25">
      <c r="H248" s="5"/>
      <c r="I248" s="5"/>
      <c r="J248" s="5"/>
      <c r="K248" s="5"/>
      <c r="L248" s="5"/>
      <c r="M248" s="5"/>
      <c r="N248" s="5"/>
    </row>
    <row r="249" spans="8:14" x14ac:dyDescent="0.25">
      <c r="H249" s="5"/>
      <c r="I249" s="5"/>
      <c r="J249" s="5"/>
      <c r="K249" s="5"/>
      <c r="L249" s="5"/>
      <c r="M249" s="5"/>
      <c r="N249" s="5"/>
    </row>
    <row r="250" spans="8:14" x14ac:dyDescent="0.25">
      <c r="H250" s="5"/>
      <c r="I250" s="5"/>
      <c r="J250" s="5"/>
      <c r="K250" s="5"/>
      <c r="L250" s="5"/>
      <c r="M250" s="5"/>
      <c r="N250" s="5"/>
    </row>
    <row r="251" spans="8:14" x14ac:dyDescent="0.25">
      <c r="H251" s="5"/>
      <c r="I251" s="5"/>
      <c r="J251" s="5"/>
      <c r="K251" s="5"/>
      <c r="L251" s="5"/>
      <c r="M251" s="5"/>
      <c r="N251" s="5"/>
    </row>
    <row r="252" spans="8:14" x14ac:dyDescent="0.25">
      <c r="H252" s="5"/>
      <c r="I252" s="5"/>
      <c r="J252" s="5"/>
      <c r="K252" s="5"/>
      <c r="L252" s="5"/>
      <c r="M252" s="5"/>
      <c r="N252" s="5"/>
    </row>
    <row r="253" spans="8:14" x14ac:dyDescent="0.25">
      <c r="H253" s="5"/>
      <c r="I253" s="5"/>
      <c r="J253" s="5"/>
      <c r="K253" s="5"/>
      <c r="L253" s="5"/>
      <c r="M253" s="5"/>
      <c r="N253" s="5"/>
    </row>
    <row r="254" spans="8:14" x14ac:dyDescent="0.25">
      <c r="H254" s="5"/>
      <c r="I254" s="5"/>
      <c r="J254" s="5"/>
      <c r="K254" s="5"/>
      <c r="L254" s="5"/>
      <c r="M254" s="5"/>
      <c r="N254" s="5"/>
    </row>
    <row r="255" spans="8:14" x14ac:dyDescent="0.25">
      <c r="H255" s="5"/>
      <c r="I255" s="5"/>
      <c r="J255" s="5"/>
      <c r="K255" s="5"/>
      <c r="L255" s="5"/>
      <c r="M255" s="5"/>
      <c r="N255" s="5"/>
    </row>
    <row r="256" spans="8:14" x14ac:dyDescent="0.25">
      <c r="H256" s="5"/>
      <c r="I256" s="5"/>
      <c r="J256" s="5"/>
      <c r="K256" s="5"/>
      <c r="L256" s="5"/>
      <c r="M256" s="5"/>
      <c r="N256" s="5"/>
    </row>
    <row r="257" spans="8:14" x14ac:dyDescent="0.25">
      <c r="H257" s="5"/>
      <c r="I257" s="5"/>
      <c r="J257" s="5"/>
      <c r="K257" s="5"/>
      <c r="L257" s="5"/>
      <c r="M257" s="5"/>
      <c r="N257" s="5"/>
    </row>
    <row r="258" spans="8:14" x14ac:dyDescent="0.25">
      <c r="H258" s="5"/>
      <c r="I258" s="5"/>
      <c r="J258" s="5"/>
      <c r="K258" s="5"/>
      <c r="L258" s="5"/>
      <c r="M258" s="5"/>
      <c r="N258" s="5"/>
    </row>
    <row r="259" spans="8:14" x14ac:dyDescent="0.25">
      <c r="H259" s="5"/>
      <c r="I259" s="5"/>
      <c r="J259" s="5"/>
      <c r="K259" s="5"/>
      <c r="L259" s="5"/>
      <c r="M259" s="5"/>
      <c r="N259" s="5"/>
    </row>
    <row r="260" spans="8:14" x14ac:dyDescent="0.25">
      <c r="H260" s="5"/>
      <c r="I260" s="5"/>
      <c r="J260" s="5"/>
      <c r="K260" s="5"/>
      <c r="L260" s="5"/>
      <c r="M260" s="5"/>
      <c r="N260" s="5"/>
    </row>
    <row r="261" spans="8:14" x14ac:dyDescent="0.25">
      <c r="H261" s="5"/>
      <c r="I261" s="5"/>
      <c r="J261" s="5"/>
      <c r="K261" s="5"/>
      <c r="L261" s="5"/>
      <c r="M261" s="5"/>
      <c r="N261" s="5"/>
    </row>
    <row r="262" spans="8:14" x14ac:dyDescent="0.25">
      <c r="H262" s="5"/>
      <c r="I262" s="5"/>
      <c r="J262" s="5"/>
      <c r="K262" s="5"/>
      <c r="L262" s="5"/>
      <c r="M262" s="5"/>
      <c r="N262" s="5"/>
    </row>
    <row r="263" spans="8:14" x14ac:dyDescent="0.25">
      <c r="H263" s="5"/>
      <c r="I263" s="5"/>
      <c r="J263" s="5"/>
      <c r="K263" s="5"/>
      <c r="L263" s="5"/>
      <c r="M263" s="5"/>
      <c r="N263" s="5"/>
    </row>
    <row r="264" spans="8:14" x14ac:dyDescent="0.25">
      <c r="H264" s="5"/>
      <c r="I264" s="5"/>
      <c r="J264" s="5"/>
      <c r="K264" s="5"/>
      <c r="L264" s="5"/>
      <c r="M264" s="5"/>
      <c r="N264" s="5"/>
    </row>
    <row r="265" spans="8:14" x14ac:dyDescent="0.25">
      <c r="H265" s="5"/>
      <c r="I265" s="5"/>
      <c r="J265" s="5"/>
      <c r="K265" s="5"/>
      <c r="L265" s="5"/>
      <c r="M265" s="5"/>
      <c r="N265" s="5"/>
    </row>
    <row r="266" spans="8:14" x14ac:dyDescent="0.25">
      <c r="H266" s="5"/>
      <c r="I266" s="5"/>
      <c r="J266" s="5"/>
      <c r="K266" s="5"/>
      <c r="L266" s="5"/>
      <c r="M266" s="5"/>
      <c r="N266" s="5"/>
    </row>
    <row r="267" spans="8:14" x14ac:dyDescent="0.25">
      <c r="H267" s="5"/>
      <c r="I267" s="5"/>
      <c r="J267" s="5"/>
      <c r="K267" s="5"/>
      <c r="L267" s="5"/>
      <c r="M267" s="5"/>
      <c r="N267" s="5"/>
    </row>
    <row r="268" spans="8:14" x14ac:dyDescent="0.25">
      <c r="H268" s="5"/>
      <c r="I268" s="5"/>
      <c r="J268" s="5"/>
      <c r="K268" s="5"/>
      <c r="L268" s="5"/>
      <c r="M268" s="5"/>
      <c r="N268" s="5"/>
    </row>
    <row r="269" spans="8:14" x14ac:dyDescent="0.25">
      <c r="H269" s="5"/>
      <c r="I269" s="5"/>
      <c r="J269" s="5"/>
      <c r="K269" s="5"/>
      <c r="L269" s="5"/>
      <c r="M269" s="5"/>
      <c r="N269" s="5"/>
    </row>
    <row r="270" spans="8:14" x14ac:dyDescent="0.25">
      <c r="H270" s="5"/>
      <c r="I270" s="5"/>
      <c r="J270" s="5"/>
      <c r="K270" s="5"/>
      <c r="L270" s="5"/>
      <c r="M270" s="5"/>
      <c r="N270" s="5"/>
    </row>
    <row r="271" spans="8:14" x14ac:dyDescent="0.25">
      <c r="H271" s="5"/>
      <c r="I271" s="5"/>
      <c r="J271" s="5"/>
      <c r="K271" s="5"/>
      <c r="L271" s="5"/>
      <c r="M271" s="5"/>
      <c r="N271" s="5"/>
    </row>
    <row r="272" spans="8:14" x14ac:dyDescent="0.25">
      <c r="H272" s="5"/>
      <c r="I272" s="5"/>
      <c r="J272" s="5"/>
      <c r="K272" s="5"/>
      <c r="L272" s="5"/>
      <c r="M272" s="5"/>
      <c r="N272" s="5"/>
    </row>
    <row r="273" spans="8:14" x14ac:dyDescent="0.25">
      <c r="H273" s="5"/>
      <c r="I273" s="5"/>
      <c r="J273" s="5"/>
      <c r="K273" s="5"/>
      <c r="L273" s="5"/>
      <c r="M273" s="5"/>
      <c r="N273" s="5"/>
    </row>
    <row r="274" spans="8:14" x14ac:dyDescent="0.25">
      <c r="H274" s="5"/>
      <c r="I274" s="5"/>
      <c r="J274" s="5"/>
      <c r="K274" s="5"/>
      <c r="L274" s="5"/>
      <c r="M274" s="5"/>
      <c r="N274" s="5"/>
    </row>
    <row r="275" spans="8:14" x14ac:dyDescent="0.25">
      <c r="H275" s="5"/>
      <c r="I275" s="5"/>
      <c r="J275" s="5"/>
      <c r="K275" s="5"/>
      <c r="L275" s="5"/>
      <c r="M275" s="5"/>
      <c r="N275" s="5"/>
    </row>
    <row r="276" spans="8:14" x14ac:dyDescent="0.25">
      <c r="H276" s="5"/>
      <c r="I276" s="5"/>
      <c r="J276" s="5"/>
      <c r="K276" s="5"/>
      <c r="L276" s="5"/>
      <c r="M276" s="5"/>
      <c r="N276" s="5"/>
    </row>
    <row r="277" spans="8:14" x14ac:dyDescent="0.25">
      <c r="H277" s="5"/>
      <c r="I277" s="5"/>
      <c r="J277" s="5"/>
      <c r="K277" s="5"/>
      <c r="L277" s="5"/>
      <c r="M277" s="5"/>
      <c r="N277" s="5"/>
    </row>
    <row r="278" spans="8:14" x14ac:dyDescent="0.25">
      <c r="H278" s="5"/>
      <c r="I278" s="5"/>
      <c r="J278" s="5"/>
      <c r="K278" s="5"/>
      <c r="L278" s="5"/>
      <c r="M278" s="5"/>
      <c r="N278" s="5"/>
    </row>
    <row r="279" spans="8:14" x14ac:dyDescent="0.25">
      <c r="H279" s="5"/>
      <c r="I279" s="5"/>
      <c r="J279" s="5"/>
      <c r="K279" s="5"/>
      <c r="L279" s="5"/>
      <c r="M279" s="5"/>
      <c r="N279" s="5"/>
    </row>
    <row r="280" spans="8:14" x14ac:dyDescent="0.25">
      <c r="H280" s="5"/>
      <c r="I280" s="5"/>
      <c r="J280" s="5"/>
      <c r="K280" s="5"/>
      <c r="L280" s="5"/>
      <c r="M280" s="5"/>
      <c r="N280" s="5"/>
    </row>
    <row r="281" spans="8:14" x14ac:dyDescent="0.25">
      <c r="H281" s="5"/>
      <c r="I281" s="5"/>
      <c r="J281" s="5"/>
      <c r="K281" s="5"/>
      <c r="L281" s="5"/>
      <c r="M281" s="5"/>
      <c r="N281" s="5"/>
    </row>
    <row r="282" spans="8:14" x14ac:dyDescent="0.25">
      <c r="H282" s="5"/>
      <c r="I282" s="5"/>
      <c r="J282" s="5"/>
      <c r="K282" s="5"/>
      <c r="L282" s="5"/>
      <c r="M282" s="5"/>
      <c r="N282" s="5"/>
    </row>
    <row r="283" spans="8:14" x14ac:dyDescent="0.25">
      <c r="H283" s="5"/>
      <c r="I283" s="5"/>
      <c r="J283" s="5"/>
      <c r="K283" s="5"/>
      <c r="L283" s="5"/>
      <c r="M283" s="5"/>
      <c r="N283" s="5"/>
    </row>
    <row r="284" spans="8:14" x14ac:dyDescent="0.25">
      <c r="H284" s="5"/>
      <c r="I284" s="5"/>
      <c r="J284" s="5"/>
      <c r="K284" s="5"/>
      <c r="L284" s="5"/>
      <c r="M284" s="5"/>
      <c r="N284" s="5"/>
    </row>
    <row r="285" spans="8:14" x14ac:dyDescent="0.25">
      <c r="H285" s="5"/>
      <c r="I285" s="5"/>
      <c r="J285" s="5"/>
      <c r="K285" s="5"/>
      <c r="L285" s="5"/>
      <c r="M285" s="5"/>
      <c r="N285" s="5"/>
    </row>
    <row r="286" spans="8:14" x14ac:dyDescent="0.25">
      <c r="H286" s="5"/>
      <c r="I286" s="5"/>
      <c r="J286" s="5"/>
      <c r="K286" s="5"/>
      <c r="L286" s="5"/>
      <c r="M286" s="5"/>
      <c r="N286" s="5"/>
    </row>
    <row r="287" spans="8:14" x14ac:dyDescent="0.25">
      <c r="H287" s="5"/>
      <c r="I287" s="5"/>
      <c r="J287" s="5"/>
      <c r="K287" s="5"/>
      <c r="L287" s="5"/>
      <c r="M287" s="5"/>
      <c r="N287" s="5"/>
    </row>
    <row r="288" spans="8:14" x14ac:dyDescent="0.25">
      <c r="H288" s="5"/>
      <c r="I288" s="5"/>
      <c r="J288" s="5"/>
      <c r="K288" s="5"/>
      <c r="L288" s="5"/>
      <c r="M288" s="5"/>
      <c r="N288" s="5"/>
    </row>
    <row r="289" spans="8:14" x14ac:dyDescent="0.25">
      <c r="H289" s="5"/>
      <c r="I289" s="5"/>
      <c r="J289" s="5"/>
      <c r="K289" s="5"/>
      <c r="L289" s="5"/>
      <c r="M289" s="5"/>
      <c r="N289" s="5"/>
    </row>
    <row r="290" spans="8:14" x14ac:dyDescent="0.25">
      <c r="H290" s="5"/>
      <c r="I290" s="5"/>
      <c r="J290" s="5"/>
      <c r="K290" s="5"/>
      <c r="L290" s="5"/>
      <c r="M290" s="5"/>
      <c r="N290" s="5"/>
    </row>
    <row r="291" spans="8:14" x14ac:dyDescent="0.25">
      <c r="H291" s="5"/>
      <c r="I291" s="5"/>
      <c r="J291" s="5"/>
      <c r="K291" s="5"/>
      <c r="L291" s="5"/>
      <c r="M291" s="5"/>
      <c r="N291" s="5"/>
    </row>
    <row r="292" spans="8:14" x14ac:dyDescent="0.25">
      <c r="H292" s="5"/>
      <c r="I292" s="5"/>
      <c r="J292" s="5"/>
      <c r="K292" s="5"/>
      <c r="L292" s="5"/>
      <c r="M292" s="5"/>
      <c r="N292" s="5"/>
    </row>
    <row r="293" spans="8:14" x14ac:dyDescent="0.25">
      <c r="H293" s="5"/>
      <c r="I293" s="5"/>
      <c r="J293" s="5"/>
      <c r="K293" s="5"/>
      <c r="L293" s="5"/>
      <c r="M293" s="5"/>
      <c r="N293" s="5"/>
    </row>
    <row r="294" spans="8:14" x14ac:dyDescent="0.25">
      <c r="H294" s="5"/>
      <c r="I294" s="5"/>
      <c r="J294" s="5"/>
      <c r="K294" s="5"/>
      <c r="L294" s="5"/>
      <c r="M294" s="5"/>
      <c r="N294" s="5"/>
    </row>
    <row r="295" spans="8:14" x14ac:dyDescent="0.25">
      <c r="H295" s="5"/>
      <c r="I295" s="5"/>
      <c r="J295" s="5"/>
      <c r="K295" s="5"/>
      <c r="L295" s="5"/>
      <c r="M295" s="5"/>
      <c r="N295" s="5"/>
    </row>
    <row r="296" spans="8:14" x14ac:dyDescent="0.25">
      <c r="H296" s="5"/>
      <c r="I296" s="5"/>
      <c r="J296" s="5"/>
      <c r="K296" s="5"/>
      <c r="L296" s="5"/>
      <c r="M296" s="5"/>
      <c r="N296" s="5"/>
    </row>
    <row r="297" spans="8:14" x14ac:dyDescent="0.25">
      <c r="H297" s="5"/>
      <c r="I297" s="5"/>
      <c r="J297" s="5"/>
      <c r="K297" s="5"/>
      <c r="L297" s="5"/>
      <c r="M297" s="5"/>
      <c r="N297" s="5"/>
    </row>
    <row r="298" spans="8:14" x14ac:dyDescent="0.25">
      <c r="H298" s="5"/>
      <c r="I298" s="5"/>
      <c r="J298" s="5"/>
      <c r="K298" s="5"/>
      <c r="L298" s="5"/>
      <c r="M298" s="5"/>
      <c r="N298" s="5"/>
    </row>
    <row r="299" spans="8:14" x14ac:dyDescent="0.25">
      <c r="H299" s="5"/>
      <c r="I299" s="5"/>
      <c r="J299" s="5"/>
      <c r="K299" s="5"/>
      <c r="L299" s="5"/>
      <c r="M299" s="5"/>
      <c r="N299" s="5"/>
    </row>
    <row r="300" spans="8:14" x14ac:dyDescent="0.25">
      <c r="H300" s="5"/>
      <c r="I300" s="5"/>
      <c r="J300" s="5"/>
      <c r="K300" s="5"/>
      <c r="L300" s="5"/>
      <c r="M300" s="5"/>
      <c r="N300" s="5"/>
    </row>
    <row r="301" spans="8:14" x14ac:dyDescent="0.25">
      <c r="H301" s="5"/>
      <c r="I301" s="5"/>
      <c r="J301" s="5"/>
      <c r="K301" s="5"/>
      <c r="L301" s="5"/>
      <c r="M301" s="5"/>
      <c r="N301" s="5"/>
    </row>
    <row r="302" spans="8:14" x14ac:dyDescent="0.25">
      <c r="H302" s="5"/>
      <c r="I302" s="5"/>
      <c r="J302" s="5"/>
      <c r="K302" s="5"/>
      <c r="L302" s="5"/>
      <c r="M302" s="5"/>
      <c r="N302" s="5"/>
    </row>
    <row r="303" spans="8:14" x14ac:dyDescent="0.25">
      <c r="H303" s="5"/>
      <c r="I303" s="5"/>
      <c r="J303" s="5"/>
      <c r="K303" s="5"/>
      <c r="L303" s="5"/>
      <c r="M303" s="5"/>
      <c r="N303" s="5"/>
    </row>
    <row r="304" spans="8:14" x14ac:dyDescent="0.25">
      <c r="H304" s="5"/>
      <c r="I304" s="5"/>
      <c r="J304" s="5"/>
      <c r="K304" s="5"/>
      <c r="L304" s="5"/>
      <c r="M304" s="5"/>
      <c r="N304" s="5"/>
    </row>
    <row r="305" spans="8:14" x14ac:dyDescent="0.25">
      <c r="H305" s="5"/>
      <c r="I305" s="5"/>
      <c r="J305" s="5"/>
      <c r="K305" s="5"/>
      <c r="L305" s="5"/>
      <c r="M305" s="5"/>
      <c r="N305" s="5"/>
    </row>
    <row r="306" spans="8:14" x14ac:dyDescent="0.25">
      <c r="H306" s="5"/>
      <c r="I306" s="5"/>
      <c r="J306" s="5"/>
      <c r="K306" s="5"/>
      <c r="L306" s="5"/>
      <c r="M306" s="5"/>
      <c r="N306" s="5"/>
    </row>
    <row r="307" spans="8:14" x14ac:dyDescent="0.25">
      <c r="H307" s="5"/>
      <c r="I307" s="5"/>
      <c r="J307" s="5"/>
      <c r="K307" s="5"/>
      <c r="L307" s="5"/>
      <c r="M307" s="5"/>
      <c r="N307" s="5"/>
    </row>
    <row r="308" spans="8:14" x14ac:dyDescent="0.25">
      <c r="H308" s="5"/>
      <c r="I308" s="5"/>
      <c r="J308" s="5"/>
      <c r="K308" s="5"/>
      <c r="L308" s="5"/>
      <c r="M308" s="5"/>
      <c r="N308" s="5"/>
    </row>
    <row r="309" spans="8:14" x14ac:dyDescent="0.25">
      <c r="H309" s="5"/>
      <c r="I309" s="5"/>
      <c r="J309" s="5"/>
      <c r="K309" s="5"/>
      <c r="L309" s="5"/>
      <c r="M309" s="5"/>
      <c r="N309" s="5"/>
    </row>
    <row r="310" spans="8:14" x14ac:dyDescent="0.25">
      <c r="H310" s="5"/>
      <c r="I310" s="5"/>
      <c r="J310" s="5"/>
      <c r="K310" s="5"/>
      <c r="L310" s="5"/>
      <c r="M310" s="5"/>
      <c r="N310" s="5"/>
    </row>
    <row r="311" spans="8:14" x14ac:dyDescent="0.25">
      <c r="H311" s="5"/>
      <c r="I311" s="5"/>
      <c r="J311" s="5"/>
      <c r="K311" s="5"/>
      <c r="L311" s="5"/>
      <c r="M311" s="5"/>
      <c r="N311" s="5"/>
    </row>
    <row r="312" spans="8:14" x14ac:dyDescent="0.25">
      <c r="H312" s="5"/>
      <c r="I312" s="5"/>
      <c r="J312" s="5"/>
      <c r="K312" s="5"/>
      <c r="L312" s="5"/>
      <c r="M312" s="5"/>
      <c r="N312" s="5"/>
    </row>
    <row r="313" spans="8:14" x14ac:dyDescent="0.25">
      <c r="H313" s="5"/>
      <c r="I313" s="5"/>
      <c r="J313" s="5"/>
      <c r="K313" s="5"/>
      <c r="L313" s="5"/>
      <c r="M313" s="5"/>
      <c r="N313" s="5"/>
    </row>
    <row r="314" spans="8:14" x14ac:dyDescent="0.25">
      <c r="H314" s="5"/>
      <c r="I314" s="5"/>
      <c r="J314" s="5"/>
      <c r="K314" s="5"/>
      <c r="L314" s="5"/>
      <c r="M314" s="5"/>
      <c r="N314" s="5"/>
    </row>
    <row r="315" spans="8:14" x14ac:dyDescent="0.25">
      <c r="H315" s="5"/>
      <c r="I315" s="5"/>
      <c r="J315" s="5"/>
      <c r="K315" s="5"/>
      <c r="L315" s="5"/>
      <c r="M315" s="5"/>
      <c r="N315" s="5"/>
    </row>
    <row r="316" spans="8:14" x14ac:dyDescent="0.25">
      <c r="H316" s="5"/>
      <c r="I316" s="5"/>
      <c r="J316" s="5"/>
      <c r="K316" s="5"/>
      <c r="L316" s="5"/>
      <c r="M316" s="5"/>
      <c r="N316" s="5"/>
    </row>
    <row r="317" spans="8:14" x14ac:dyDescent="0.25">
      <c r="H317" s="5"/>
      <c r="I317" s="5"/>
      <c r="J317" s="5"/>
      <c r="K317" s="5"/>
      <c r="L317" s="5"/>
      <c r="M317" s="5"/>
      <c r="N317" s="5"/>
    </row>
    <row r="318" spans="8:14" x14ac:dyDescent="0.25">
      <c r="H318" s="5"/>
      <c r="I318" s="5"/>
      <c r="J318" s="5"/>
      <c r="K318" s="5"/>
      <c r="L318" s="5"/>
      <c r="M318" s="5"/>
      <c r="N318" s="5"/>
    </row>
    <row r="319" spans="8:14" x14ac:dyDescent="0.25">
      <c r="H319" s="5"/>
      <c r="I319" s="5"/>
      <c r="J319" s="5"/>
      <c r="K319" s="5"/>
      <c r="L319" s="5"/>
      <c r="M319" s="5"/>
      <c r="N319" s="5"/>
    </row>
    <row r="320" spans="8:14" x14ac:dyDescent="0.25">
      <c r="H320" s="5"/>
      <c r="I320" s="5"/>
      <c r="J320" s="5"/>
      <c r="K320" s="5"/>
      <c r="L320" s="5"/>
      <c r="M320" s="5"/>
      <c r="N320" s="5"/>
    </row>
    <row r="321" spans="8:14" x14ac:dyDescent="0.25">
      <c r="H321" s="5"/>
      <c r="I321" s="5"/>
      <c r="J321" s="5"/>
      <c r="K321" s="5"/>
      <c r="L321" s="5"/>
      <c r="M321" s="5"/>
      <c r="N321" s="5"/>
    </row>
    <row r="322" spans="8:14" x14ac:dyDescent="0.25">
      <c r="H322" s="5"/>
      <c r="I322" s="5"/>
      <c r="J322" s="5"/>
      <c r="K322" s="5"/>
      <c r="L322" s="5"/>
      <c r="M322" s="5"/>
      <c r="N322" s="5"/>
    </row>
    <row r="323" spans="8:14" x14ac:dyDescent="0.25">
      <c r="H323" s="5"/>
      <c r="I323" s="5"/>
      <c r="J323" s="5"/>
      <c r="K323" s="5"/>
      <c r="L323" s="5"/>
      <c r="M323" s="5"/>
      <c r="N323" s="5"/>
    </row>
    <row r="324" spans="8:14" x14ac:dyDescent="0.25">
      <c r="H324" s="5"/>
      <c r="I324" s="5"/>
      <c r="J324" s="5"/>
      <c r="K324" s="5"/>
      <c r="L324" s="5"/>
      <c r="M324" s="5"/>
      <c r="N324" s="5"/>
    </row>
    <row r="325" spans="8:14" x14ac:dyDescent="0.25">
      <c r="H325" s="5"/>
      <c r="I325" s="5"/>
      <c r="J325" s="5"/>
      <c r="K325" s="5"/>
      <c r="L325" s="5"/>
      <c r="M325" s="5"/>
      <c r="N325" s="5"/>
    </row>
    <row r="326" spans="8:14" x14ac:dyDescent="0.25">
      <c r="H326" s="5"/>
      <c r="I326" s="5"/>
      <c r="J326" s="5"/>
      <c r="K326" s="5"/>
      <c r="L326" s="5"/>
      <c r="M326" s="5"/>
      <c r="N326" s="5"/>
    </row>
    <row r="327" spans="8:14" x14ac:dyDescent="0.25">
      <c r="H327" s="5"/>
      <c r="I327" s="5"/>
      <c r="J327" s="5"/>
      <c r="K327" s="5"/>
      <c r="L327" s="5"/>
      <c r="M327" s="5"/>
      <c r="N327" s="5"/>
    </row>
    <row r="328" spans="8:14" x14ac:dyDescent="0.25">
      <c r="H328" s="5"/>
      <c r="I328" s="5"/>
      <c r="J328" s="5"/>
      <c r="K328" s="5"/>
      <c r="L328" s="5"/>
      <c r="M328" s="5"/>
      <c r="N328" s="5"/>
    </row>
    <row r="329" spans="8:14" x14ac:dyDescent="0.25">
      <c r="H329" s="5"/>
      <c r="I329" s="5"/>
      <c r="J329" s="5"/>
      <c r="K329" s="5"/>
      <c r="L329" s="5"/>
      <c r="M329" s="5"/>
      <c r="N329" s="5"/>
    </row>
    <row r="330" spans="8:14" x14ac:dyDescent="0.25">
      <c r="H330" s="5"/>
      <c r="I330" s="5"/>
      <c r="J330" s="5"/>
      <c r="K330" s="5"/>
      <c r="L330" s="5"/>
      <c r="M330" s="5"/>
      <c r="N330" s="5"/>
    </row>
    <row r="331" spans="8:14" x14ac:dyDescent="0.25">
      <c r="H331" s="5"/>
      <c r="I331" s="5"/>
      <c r="J331" s="5"/>
      <c r="K331" s="5"/>
      <c r="L331" s="5"/>
      <c r="M331" s="5"/>
      <c r="N331" s="5"/>
    </row>
    <row r="332" spans="8:14" x14ac:dyDescent="0.25">
      <c r="H332" s="5"/>
      <c r="I332" s="5"/>
      <c r="J332" s="5"/>
      <c r="K332" s="5"/>
      <c r="L332" s="5"/>
      <c r="M332" s="5"/>
      <c r="N332" s="5"/>
    </row>
    <row r="333" spans="8:14" x14ac:dyDescent="0.25">
      <c r="H333" s="5"/>
      <c r="I333" s="5"/>
      <c r="J333" s="5"/>
      <c r="K333" s="5"/>
      <c r="L333" s="5"/>
      <c r="M333" s="5"/>
      <c r="N333" s="5"/>
    </row>
    <row r="334" spans="8:14" x14ac:dyDescent="0.25">
      <c r="H334" s="5"/>
      <c r="I334" s="5"/>
      <c r="J334" s="5"/>
      <c r="K334" s="5"/>
      <c r="L334" s="5"/>
      <c r="M334" s="5"/>
      <c r="N334" s="5"/>
    </row>
    <row r="335" spans="8:14" x14ac:dyDescent="0.25">
      <c r="H335" s="5"/>
      <c r="I335" s="5"/>
      <c r="J335" s="5"/>
      <c r="K335" s="5"/>
      <c r="L335" s="5"/>
      <c r="M335" s="5"/>
      <c r="N335" s="5"/>
    </row>
    <row r="336" spans="8:14" x14ac:dyDescent="0.25">
      <c r="H336" s="5"/>
      <c r="I336" s="5"/>
      <c r="J336" s="5"/>
      <c r="K336" s="5"/>
      <c r="L336" s="5"/>
      <c r="M336" s="5"/>
      <c r="N336" s="5"/>
    </row>
    <row r="337" spans="8:14" x14ac:dyDescent="0.25">
      <c r="H337" s="5"/>
      <c r="I337" s="5"/>
      <c r="J337" s="5"/>
      <c r="K337" s="5"/>
      <c r="L337" s="5"/>
      <c r="M337" s="5"/>
      <c r="N337" s="5"/>
    </row>
    <row r="338" spans="8:14" x14ac:dyDescent="0.25">
      <c r="H338" s="5"/>
      <c r="I338" s="5"/>
      <c r="J338" s="5"/>
      <c r="K338" s="5"/>
      <c r="L338" s="5"/>
      <c r="M338" s="5"/>
      <c r="N338" s="5"/>
    </row>
    <row r="339" spans="8:14" x14ac:dyDescent="0.25">
      <c r="H339" s="5"/>
      <c r="I339" s="5"/>
      <c r="J339" s="5"/>
      <c r="K339" s="5"/>
      <c r="L339" s="5"/>
      <c r="M339" s="5"/>
      <c r="N339" s="5"/>
    </row>
    <row r="340" spans="8:14" x14ac:dyDescent="0.25">
      <c r="H340" s="5"/>
      <c r="I340" s="5"/>
      <c r="J340" s="5"/>
      <c r="K340" s="5"/>
      <c r="L340" s="5"/>
      <c r="M340" s="5"/>
      <c r="N340" s="5"/>
    </row>
    <row r="341" spans="8:14" x14ac:dyDescent="0.25">
      <c r="H341" s="5"/>
      <c r="I341" s="5"/>
      <c r="J341" s="5"/>
      <c r="K341" s="5"/>
      <c r="L341" s="5"/>
      <c r="M341" s="5"/>
      <c r="N341" s="5"/>
    </row>
    <row r="342" spans="8:14" x14ac:dyDescent="0.25">
      <c r="H342" s="5"/>
      <c r="I342" s="5"/>
      <c r="J342" s="5"/>
      <c r="K342" s="5"/>
      <c r="L342" s="5"/>
      <c r="M342" s="5"/>
      <c r="N342" s="5"/>
    </row>
    <row r="343" spans="8:14" x14ac:dyDescent="0.25">
      <c r="H343" s="5"/>
      <c r="I343" s="5"/>
      <c r="J343" s="5"/>
      <c r="K343" s="5"/>
      <c r="L343" s="5"/>
      <c r="M343" s="5"/>
      <c r="N343" s="5"/>
    </row>
    <row r="344" spans="8:14" x14ac:dyDescent="0.25">
      <c r="H344" s="5"/>
      <c r="I344" s="5"/>
      <c r="J344" s="5"/>
      <c r="K344" s="5"/>
      <c r="L344" s="5"/>
      <c r="M344" s="5"/>
      <c r="N344" s="5"/>
    </row>
    <row r="345" spans="8:14" x14ac:dyDescent="0.25">
      <c r="H345" s="5"/>
      <c r="I345" s="5"/>
      <c r="J345" s="5"/>
      <c r="K345" s="5"/>
      <c r="L345" s="5"/>
      <c r="M345" s="5"/>
      <c r="N345" s="5"/>
    </row>
    <row r="346" spans="8:14" x14ac:dyDescent="0.25">
      <c r="H346" s="5"/>
      <c r="I346" s="5"/>
      <c r="J346" s="5"/>
      <c r="K346" s="5"/>
      <c r="L346" s="5"/>
      <c r="M346" s="5"/>
      <c r="N346" s="5"/>
    </row>
    <row r="347" spans="8:14" x14ac:dyDescent="0.25">
      <c r="H347" s="5"/>
      <c r="I347" s="5"/>
      <c r="J347" s="5"/>
      <c r="K347" s="5"/>
      <c r="L347" s="5"/>
      <c r="M347" s="5"/>
      <c r="N347" s="5"/>
    </row>
    <row r="348" spans="8:14" x14ac:dyDescent="0.25">
      <c r="H348" s="5"/>
      <c r="I348" s="5"/>
      <c r="J348" s="5"/>
      <c r="K348" s="5"/>
      <c r="L348" s="5"/>
      <c r="M348" s="5"/>
      <c r="N348" s="5"/>
    </row>
    <row r="349" spans="8:14" x14ac:dyDescent="0.25">
      <c r="H349" s="5"/>
      <c r="I349" s="5"/>
      <c r="J349" s="5"/>
      <c r="K349" s="5"/>
      <c r="L349" s="5"/>
      <c r="M349" s="5"/>
      <c r="N349" s="5"/>
    </row>
    <row r="350" spans="8:14" x14ac:dyDescent="0.25">
      <c r="H350" s="5"/>
      <c r="I350" s="5"/>
      <c r="J350" s="5"/>
      <c r="K350" s="5"/>
      <c r="L350" s="5"/>
      <c r="M350" s="5"/>
      <c r="N350" s="5"/>
    </row>
    <row r="351" spans="8:14" x14ac:dyDescent="0.25">
      <c r="H351" s="5"/>
      <c r="I351" s="5"/>
      <c r="J351" s="5"/>
      <c r="K351" s="5"/>
      <c r="L351" s="5"/>
      <c r="M351" s="5"/>
      <c r="N351" s="5"/>
    </row>
    <row r="352" spans="8:14" x14ac:dyDescent="0.25">
      <c r="H352" s="5"/>
      <c r="I352" s="5"/>
      <c r="J352" s="5"/>
      <c r="K352" s="5"/>
      <c r="L352" s="5"/>
      <c r="M352" s="5"/>
      <c r="N352" s="5"/>
    </row>
    <row r="353" spans="8:14" x14ac:dyDescent="0.25">
      <c r="H353" s="5"/>
      <c r="I353" s="5"/>
      <c r="J353" s="5"/>
      <c r="K353" s="5"/>
      <c r="L353" s="5"/>
      <c r="M353" s="5"/>
      <c r="N353" s="5"/>
    </row>
    <row r="354" spans="8:14" x14ac:dyDescent="0.25">
      <c r="H354" s="5"/>
      <c r="I354" s="5"/>
      <c r="J354" s="5"/>
      <c r="K354" s="5"/>
      <c r="L354" s="5"/>
      <c r="M354" s="5"/>
      <c r="N354" s="5"/>
    </row>
    <row r="355" spans="8:14" x14ac:dyDescent="0.25">
      <c r="H355" s="5"/>
      <c r="I355" s="5"/>
      <c r="J355" s="5"/>
      <c r="K355" s="5"/>
      <c r="L355" s="5"/>
      <c r="M355" s="5"/>
      <c r="N355" s="5"/>
    </row>
    <row r="356" spans="8:14" x14ac:dyDescent="0.25">
      <c r="H356" s="5"/>
      <c r="I356" s="5"/>
      <c r="J356" s="5"/>
      <c r="K356" s="5"/>
      <c r="L356" s="5"/>
      <c r="M356" s="5"/>
      <c r="N356" s="5"/>
    </row>
    <row r="357" spans="8:14" x14ac:dyDescent="0.25">
      <c r="H357" s="5"/>
      <c r="I357" s="5"/>
      <c r="J357" s="5"/>
      <c r="K357" s="5"/>
      <c r="L357" s="5"/>
      <c r="M357" s="5"/>
      <c r="N357" s="5"/>
    </row>
    <row r="358" spans="8:14" x14ac:dyDescent="0.25">
      <c r="H358" s="5"/>
      <c r="I358" s="5"/>
      <c r="J358" s="5"/>
      <c r="K358" s="5"/>
      <c r="L358" s="5"/>
      <c r="M358" s="5"/>
      <c r="N358" s="5"/>
    </row>
    <row r="359" spans="8:14" x14ac:dyDescent="0.25">
      <c r="H359" s="5"/>
      <c r="I359" s="5"/>
      <c r="J359" s="5"/>
      <c r="K359" s="5"/>
      <c r="L359" s="5"/>
      <c r="M359" s="5"/>
      <c r="N359" s="5"/>
    </row>
    <row r="360" spans="8:14" x14ac:dyDescent="0.25">
      <c r="H360" s="5"/>
      <c r="I360" s="5"/>
      <c r="J360" s="5"/>
      <c r="K360" s="5"/>
      <c r="L360" s="5"/>
      <c r="M360" s="5"/>
      <c r="N360" s="5"/>
    </row>
    <row r="361" spans="8:14" x14ac:dyDescent="0.25">
      <c r="H361" s="5"/>
      <c r="I361" s="5"/>
      <c r="J361" s="5"/>
      <c r="K361" s="5"/>
      <c r="L361" s="5"/>
      <c r="M361" s="5"/>
      <c r="N361" s="5"/>
    </row>
    <row r="362" spans="8:14" x14ac:dyDescent="0.25">
      <c r="H362" s="5"/>
      <c r="I362" s="5"/>
      <c r="J362" s="5"/>
      <c r="K362" s="5"/>
      <c r="L362" s="5"/>
      <c r="M362" s="5"/>
      <c r="N362" s="5"/>
    </row>
    <row r="363" spans="8:14" x14ac:dyDescent="0.25">
      <c r="H363" s="5"/>
      <c r="I363" s="5"/>
      <c r="J363" s="5"/>
      <c r="K363" s="5"/>
      <c r="L363" s="5"/>
      <c r="M363" s="5"/>
      <c r="N363" s="5"/>
    </row>
    <row r="364" spans="8:14" x14ac:dyDescent="0.25">
      <c r="H364" s="5"/>
      <c r="I364" s="5"/>
      <c r="J364" s="5"/>
      <c r="K364" s="5"/>
      <c r="L364" s="5"/>
      <c r="M364" s="5"/>
      <c r="N364" s="5"/>
    </row>
    <row r="365" spans="8:14" x14ac:dyDescent="0.25">
      <c r="H365" s="5"/>
      <c r="I365" s="5"/>
      <c r="J365" s="5"/>
      <c r="K365" s="5"/>
      <c r="L365" s="5"/>
      <c r="M365" s="5"/>
      <c r="N365" s="5"/>
    </row>
    <row r="366" spans="8:14" x14ac:dyDescent="0.25">
      <c r="H366" s="5"/>
      <c r="I366" s="5"/>
      <c r="J366" s="5"/>
      <c r="K366" s="5"/>
      <c r="L366" s="5"/>
      <c r="M366" s="5"/>
      <c r="N366" s="5"/>
    </row>
    <row r="367" spans="8:14" x14ac:dyDescent="0.25">
      <c r="H367" s="5"/>
      <c r="I367" s="5"/>
      <c r="J367" s="5"/>
      <c r="K367" s="5"/>
      <c r="L367" s="5"/>
      <c r="M367" s="5"/>
      <c r="N367" s="5"/>
    </row>
    <row r="368" spans="8:14" x14ac:dyDescent="0.25">
      <c r="H368" s="5"/>
      <c r="I368" s="5"/>
      <c r="J368" s="5"/>
      <c r="K368" s="5"/>
      <c r="L368" s="5"/>
      <c r="M368" s="5"/>
      <c r="N368" s="5"/>
    </row>
    <row r="369" spans="8:14" x14ac:dyDescent="0.25">
      <c r="H369" s="5"/>
      <c r="I369" s="5"/>
      <c r="J369" s="5"/>
      <c r="K369" s="5"/>
      <c r="L369" s="5"/>
      <c r="M369" s="5"/>
      <c r="N369" s="5"/>
    </row>
    <row r="370" spans="8:14" x14ac:dyDescent="0.25">
      <c r="H370" s="5"/>
      <c r="I370" s="5"/>
      <c r="J370" s="5"/>
      <c r="K370" s="5"/>
      <c r="L370" s="5"/>
      <c r="M370" s="5"/>
      <c r="N370" s="5"/>
    </row>
    <row r="371" spans="8:14" x14ac:dyDescent="0.25">
      <c r="H371" s="5"/>
      <c r="I371" s="5"/>
      <c r="J371" s="5"/>
      <c r="K371" s="5"/>
      <c r="L371" s="5"/>
      <c r="M371" s="5"/>
      <c r="N371" s="5"/>
    </row>
    <row r="372" spans="8:14" x14ac:dyDescent="0.25">
      <c r="H372" s="5"/>
      <c r="I372" s="5"/>
      <c r="J372" s="5"/>
      <c r="K372" s="5"/>
      <c r="L372" s="5"/>
      <c r="M372" s="5"/>
      <c r="N372" s="5"/>
    </row>
    <row r="373" spans="8:14" x14ac:dyDescent="0.25">
      <c r="H373" s="5"/>
      <c r="I373" s="5"/>
      <c r="J373" s="5"/>
      <c r="K373" s="5"/>
      <c r="L373" s="5"/>
      <c r="M373" s="5"/>
      <c r="N373" s="5"/>
    </row>
    <row r="374" spans="8:14" x14ac:dyDescent="0.25">
      <c r="H374" s="5"/>
      <c r="I374" s="5"/>
      <c r="J374" s="5"/>
      <c r="K374" s="5"/>
      <c r="L374" s="5"/>
      <c r="M374" s="5"/>
      <c r="N374" s="5"/>
    </row>
    <row r="375" spans="8:14" x14ac:dyDescent="0.25">
      <c r="H375" s="5"/>
      <c r="I375" s="5"/>
      <c r="J375" s="5"/>
      <c r="K375" s="5"/>
      <c r="L375" s="5"/>
      <c r="M375" s="5"/>
      <c r="N375" s="5"/>
    </row>
    <row r="376" spans="8:14" x14ac:dyDescent="0.25">
      <c r="H376" s="5"/>
      <c r="I376" s="5"/>
      <c r="J376" s="5"/>
      <c r="K376" s="5"/>
      <c r="L376" s="5"/>
      <c r="M376" s="5"/>
      <c r="N376" s="5"/>
    </row>
    <row r="377" spans="8:14" x14ac:dyDescent="0.25">
      <c r="H377" s="5"/>
      <c r="I377" s="5"/>
      <c r="J377" s="5"/>
      <c r="K377" s="5"/>
      <c r="L377" s="5"/>
      <c r="M377" s="5"/>
      <c r="N377" s="5"/>
    </row>
    <row r="378" spans="8:14" x14ac:dyDescent="0.25">
      <c r="H378" s="5"/>
      <c r="I378" s="5"/>
      <c r="J378" s="5"/>
      <c r="K378" s="5"/>
      <c r="L378" s="5"/>
      <c r="M378" s="5"/>
      <c r="N378" s="5"/>
    </row>
    <row r="379" spans="8:14" x14ac:dyDescent="0.25">
      <c r="H379" s="5"/>
      <c r="I379" s="5"/>
      <c r="J379" s="5"/>
      <c r="K379" s="5"/>
      <c r="L379" s="5"/>
      <c r="M379" s="5"/>
      <c r="N379" s="5"/>
    </row>
    <row r="380" spans="8:14" x14ac:dyDescent="0.25">
      <c r="H380" s="5"/>
      <c r="I380" s="5"/>
      <c r="J380" s="5"/>
      <c r="K380" s="5"/>
      <c r="L380" s="5"/>
      <c r="M380" s="5"/>
      <c r="N380" s="5"/>
    </row>
    <row r="381" spans="8:14" x14ac:dyDescent="0.25">
      <c r="H381" s="5"/>
      <c r="I381" s="5"/>
      <c r="J381" s="5"/>
      <c r="K381" s="5"/>
      <c r="L381" s="5"/>
      <c r="M381" s="5"/>
      <c r="N381" s="5"/>
    </row>
    <row r="382" spans="8:14" x14ac:dyDescent="0.25">
      <c r="H382" s="5"/>
      <c r="I382" s="5"/>
      <c r="J382" s="5"/>
      <c r="K382" s="5"/>
      <c r="L382" s="5"/>
      <c r="M382" s="5"/>
      <c r="N382" s="5"/>
    </row>
    <row r="383" spans="8:14" x14ac:dyDescent="0.25">
      <c r="H383" s="5"/>
      <c r="I383" s="5"/>
      <c r="J383" s="5"/>
      <c r="K383" s="5"/>
      <c r="L383" s="5"/>
      <c r="M383" s="5"/>
      <c r="N383" s="5"/>
    </row>
    <row r="384" spans="8:14" x14ac:dyDescent="0.25">
      <c r="H384" s="5"/>
      <c r="I384" s="5"/>
      <c r="J384" s="5"/>
      <c r="K384" s="5"/>
      <c r="L384" s="5"/>
      <c r="M384" s="5"/>
      <c r="N384" s="5"/>
    </row>
    <row r="385" spans="8:14" x14ac:dyDescent="0.25">
      <c r="H385" s="5"/>
      <c r="I385" s="5"/>
      <c r="J385" s="5"/>
      <c r="K385" s="5"/>
      <c r="L385" s="5"/>
      <c r="M385" s="5"/>
      <c r="N385" s="5"/>
    </row>
    <row r="386" spans="8:14" x14ac:dyDescent="0.25">
      <c r="H386" s="5"/>
      <c r="I386" s="5"/>
      <c r="J386" s="5"/>
      <c r="K386" s="5"/>
      <c r="L386" s="5"/>
      <c r="M386" s="5"/>
      <c r="N386" s="5"/>
    </row>
    <row r="387" spans="8:14" x14ac:dyDescent="0.25">
      <c r="H387" s="5"/>
      <c r="I387" s="5"/>
      <c r="J387" s="5"/>
      <c r="K387" s="5"/>
      <c r="L387" s="5"/>
      <c r="M387" s="5"/>
      <c r="N387" s="5"/>
    </row>
    <row r="388" spans="8:14" x14ac:dyDescent="0.25">
      <c r="H388" s="5"/>
      <c r="I388" s="5"/>
      <c r="J388" s="5"/>
      <c r="K388" s="5"/>
      <c r="L388" s="5"/>
      <c r="M388" s="5"/>
      <c r="N388" s="5"/>
    </row>
    <row r="389" spans="8:14" x14ac:dyDescent="0.25">
      <c r="H389" s="5"/>
      <c r="I389" s="5"/>
      <c r="J389" s="5"/>
      <c r="K389" s="5"/>
      <c r="L389" s="5"/>
      <c r="M389" s="5"/>
      <c r="N389" s="5"/>
    </row>
    <row r="390" spans="8:14" x14ac:dyDescent="0.25">
      <c r="H390" s="5"/>
      <c r="I390" s="5"/>
      <c r="J390" s="5"/>
      <c r="K390" s="5"/>
      <c r="L390" s="5"/>
      <c r="M390" s="5"/>
      <c r="N390" s="5"/>
    </row>
    <row r="391" spans="8:14" x14ac:dyDescent="0.25">
      <c r="H391" s="5"/>
      <c r="I391" s="5"/>
      <c r="J391" s="5"/>
      <c r="K391" s="5"/>
      <c r="L391" s="5"/>
      <c r="M391" s="5"/>
      <c r="N391" s="5"/>
    </row>
    <row r="392" spans="8:14" x14ac:dyDescent="0.25">
      <c r="H392" s="5"/>
      <c r="I392" s="5"/>
      <c r="J392" s="5"/>
      <c r="K392" s="5"/>
      <c r="L392" s="5"/>
      <c r="M392" s="5"/>
      <c r="N392" s="5"/>
    </row>
    <row r="393" spans="8:14" x14ac:dyDescent="0.25">
      <c r="H393" s="5"/>
      <c r="I393" s="5"/>
      <c r="J393" s="5"/>
      <c r="K393" s="5"/>
      <c r="L393" s="5"/>
      <c r="M393" s="5"/>
      <c r="N393" s="5"/>
    </row>
    <row r="394" spans="8:14" x14ac:dyDescent="0.25">
      <c r="H394" s="5"/>
      <c r="I394" s="5"/>
      <c r="J394" s="5"/>
      <c r="K394" s="5"/>
      <c r="L394" s="5"/>
      <c r="M394" s="5"/>
      <c r="N394" s="5"/>
    </row>
    <row r="395" spans="8:14" x14ac:dyDescent="0.25">
      <c r="H395" s="5"/>
      <c r="I395" s="5"/>
      <c r="J395" s="5"/>
      <c r="K395" s="5"/>
      <c r="L395" s="5"/>
      <c r="M395" s="5"/>
      <c r="N395" s="5"/>
    </row>
    <row r="396" spans="8:14" x14ac:dyDescent="0.25">
      <c r="H396" s="5"/>
      <c r="I396" s="5"/>
      <c r="J396" s="5"/>
      <c r="K396" s="5"/>
      <c r="L396" s="5"/>
      <c r="M396" s="5"/>
      <c r="N396" s="5"/>
    </row>
    <row r="397" spans="8:14" x14ac:dyDescent="0.25">
      <c r="H397" s="5"/>
      <c r="I397" s="5"/>
      <c r="J397" s="5"/>
      <c r="K397" s="5"/>
      <c r="L397" s="5"/>
      <c r="M397" s="5"/>
      <c r="N397" s="5"/>
    </row>
    <row r="398" spans="8:14" x14ac:dyDescent="0.25">
      <c r="H398" s="5"/>
      <c r="I398" s="5"/>
      <c r="J398" s="5"/>
      <c r="K398" s="5"/>
      <c r="L398" s="5"/>
      <c r="M398" s="5"/>
      <c r="N398" s="5"/>
    </row>
    <row r="399" spans="8:14" x14ac:dyDescent="0.25">
      <c r="H399" s="5"/>
      <c r="I399" s="5"/>
      <c r="J399" s="5"/>
      <c r="K399" s="5"/>
      <c r="L399" s="5"/>
      <c r="M399" s="5"/>
      <c r="N399" s="5"/>
    </row>
    <row r="400" spans="8:14" x14ac:dyDescent="0.25">
      <c r="H400" s="5"/>
      <c r="I400" s="5"/>
      <c r="J400" s="5"/>
      <c r="K400" s="5"/>
      <c r="L400" s="5"/>
      <c r="M400" s="5"/>
      <c r="N400" s="5"/>
    </row>
    <row r="401" spans="8:14" x14ac:dyDescent="0.25">
      <c r="H401" s="5"/>
      <c r="I401" s="5"/>
      <c r="J401" s="5"/>
      <c r="K401" s="5"/>
      <c r="L401" s="5"/>
      <c r="M401" s="5"/>
      <c r="N401" s="5"/>
    </row>
    <row r="402" spans="8:14" x14ac:dyDescent="0.25">
      <c r="H402" s="5"/>
      <c r="I402" s="5"/>
      <c r="J402" s="5"/>
      <c r="K402" s="5"/>
      <c r="L402" s="5"/>
      <c r="M402" s="5"/>
      <c r="N402" s="5"/>
    </row>
    <row r="403" spans="8:14" x14ac:dyDescent="0.25">
      <c r="H403" s="5"/>
      <c r="I403" s="5"/>
      <c r="J403" s="5"/>
      <c r="K403" s="5"/>
      <c r="L403" s="5"/>
      <c r="M403" s="5"/>
      <c r="N403" s="5"/>
    </row>
    <row r="404" spans="8:14" x14ac:dyDescent="0.25">
      <c r="H404" s="5"/>
      <c r="I404" s="5"/>
      <c r="J404" s="5"/>
      <c r="K404" s="5"/>
      <c r="L404" s="5"/>
      <c r="M404" s="5"/>
      <c r="N404" s="5"/>
    </row>
    <row r="405" spans="8:14" x14ac:dyDescent="0.25">
      <c r="H405" s="5"/>
      <c r="I405" s="5"/>
      <c r="J405" s="5"/>
      <c r="K405" s="5"/>
      <c r="L405" s="5"/>
      <c r="M405" s="5"/>
      <c r="N405" s="5"/>
    </row>
    <row r="406" spans="8:14" x14ac:dyDescent="0.25">
      <c r="H406" s="5"/>
      <c r="I406" s="5"/>
      <c r="J406" s="5"/>
      <c r="K406" s="5"/>
      <c r="L406" s="5"/>
      <c r="M406" s="5"/>
      <c r="N406" s="5"/>
    </row>
    <row r="407" spans="8:14" x14ac:dyDescent="0.25">
      <c r="H407" s="5"/>
      <c r="I407" s="5"/>
      <c r="J407" s="5"/>
      <c r="K407" s="5"/>
      <c r="L407" s="5"/>
      <c r="M407" s="5"/>
      <c r="N407" s="5"/>
    </row>
    <row r="408" spans="8:14" x14ac:dyDescent="0.25">
      <c r="H408" s="5"/>
      <c r="I408" s="5"/>
      <c r="J408" s="5"/>
      <c r="K408" s="5"/>
      <c r="L408" s="5"/>
      <c r="M408" s="5"/>
      <c r="N408" s="5"/>
    </row>
    <row r="409" spans="8:14" x14ac:dyDescent="0.25">
      <c r="H409" s="5"/>
      <c r="I409" s="5"/>
      <c r="J409" s="5"/>
      <c r="K409" s="5"/>
      <c r="L409" s="5"/>
      <c r="M409" s="5"/>
      <c r="N409" s="5"/>
    </row>
    <row r="410" spans="8:14" x14ac:dyDescent="0.25">
      <c r="H410" s="5"/>
      <c r="I410" s="5"/>
      <c r="J410" s="5"/>
      <c r="K410" s="5"/>
      <c r="L410" s="5"/>
      <c r="M410" s="5"/>
      <c r="N410" s="5"/>
    </row>
    <row r="411" spans="8:14" x14ac:dyDescent="0.25">
      <c r="H411" s="5"/>
      <c r="I411" s="5"/>
      <c r="J411" s="5"/>
      <c r="K411" s="5"/>
      <c r="L411" s="5"/>
      <c r="M411" s="5"/>
      <c r="N411" s="5"/>
    </row>
    <row r="412" spans="8:14" x14ac:dyDescent="0.25">
      <c r="H412" s="5"/>
      <c r="I412" s="5"/>
      <c r="J412" s="5"/>
      <c r="K412" s="5"/>
      <c r="L412" s="5"/>
      <c r="M412" s="5"/>
      <c r="N412" s="5"/>
    </row>
    <row r="413" spans="8:14" x14ac:dyDescent="0.25">
      <c r="H413" s="5"/>
      <c r="I413" s="5"/>
      <c r="J413" s="5"/>
      <c r="K413" s="5"/>
      <c r="L413" s="5"/>
      <c r="M413" s="5"/>
      <c r="N413" s="5"/>
    </row>
    <row r="414" spans="8:14" x14ac:dyDescent="0.25">
      <c r="H414" s="5"/>
      <c r="I414" s="5"/>
      <c r="J414" s="5"/>
      <c r="K414" s="5"/>
      <c r="L414" s="5"/>
      <c r="M414" s="5"/>
      <c r="N414" s="5"/>
    </row>
    <row r="415" spans="8:14" x14ac:dyDescent="0.25">
      <c r="H415" s="5"/>
      <c r="I415" s="5"/>
      <c r="J415" s="5"/>
      <c r="K415" s="5"/>
      <c r="L415" s="5"/>
      <c r="M415" s="5"/>
      <c r="N415" s="5"/>
    </row>
    <row r="416" spans="8:14" x14ac:dyDescent="0.25">
      <c r="H416" s="5"/>
      <c r="I416" s="5"/>
      <c r="J416" s="5"/>
      <c r="K416" s="5"/>
      <c r="L416" s="5"/>
      <c r="M416" s="5"/>
      <c r="N416" s="5"/>
    </row>
    <row r="417" spans="8:14" x14ac:dyDescent="0.25">
      <c r="H417" s="5"/>
      <c r="I417" s="5"/>
      <c r="J417" s="5"/>
      <c r="K417" s="5"/>
      <c r="L417" s="5"/>
      <c r="M417" s="5"/>
      <c r="N417" s="5"/>
    </row>
    <row r="418" spans="8:14" x14ac:dyDescent="0.25">
      <c r="H418" s="5"/>
      <c r="I418" s="5"/>
      <c r="J418" s="5"/>
      <c r="K418" s="5"/>
      <c r="L418" s="5"/>
      <c r="M418" s="5"/>
      <c r="N418" s="5"/>
    </row>
    <row r="419" spans="8:14" x14ac:dyDescent="0.25">
      <c r="H419" s="5"/>
      <c r="I419" s="5"/>
      <c r="J419" s="5"/>
      <c r="K419" s="5"/>
      <c r="L419" s="5"/>
      <c r="M419" s="5"/>
      <c r="N419" s="5"/>
    </row>
    <row r="420" spans="8:14" x14ac:dyDescent="0.25">
      <c r="H420" s="5"/>
      <c r="I420" s="5"/>
      <c r="J420" s="5"/>
      <c r="K420" s="5"/>
      <c r="L420" s="5"/>
      <c r="M420" s="5"/>
      <c r="N420" s="5"/>
    </row>
    <row r="421" spans="8:14" x14ac:dyDescent="0.25">
      <c r="H421" s="5"/>
      <c r="I421" s="5"/>
      <c r="J421" s="5"/>
      <c r="K421" s="5"/>
      <c r="L421" s="5"/>
      <c r="M421" s="5"/>
      <c r="N421" s="5"/>
    </row>
    <row r="422" spans="8:14" x14ac:dyDescent="0.25">
      <c r="H422" s="5"/>
      <c r="I422" s="5"/>
      <c r="J422" s="5"/>
      <c r="K422" s="5"/>
      <c r="L422" s="5"/>
      <c r="M422" s="5"/>
      <c r="N422" s="5"/>
    </row>
    <row r="423" spans="8:14" x14ac:dyDescent="0.25">
      <c r="H423" s="5"/>
      <c r="I423" s="5"/>
      <c r="J423" s="5"/>
      <c r="K423" s="5"/>
      <c r="L423" s="5"/>
      <c r="M423" s="5"/>
      <c r="N423" s="5"/>
    </row>
    <row r="424" spans="8:14" x14ac:dyDescent="0.25">
      <c r="H424" s="5"/>
      <c r="I424" s="5"/>
      <c r="J424" s="5"/>
      <c r="K424" s="5"/>
      <c r="L424" s="5"/>
      <c r="M424" s="5"/>
      <c r="N424" s="5"/>
    </row>
    <row r="425" spans="8:14" x14ac:dyDescent="0.25">
      <c r="H425" s="5"/>
      <c r="I425" s="5"/>
      <c r="J425" s="5"/>
      <c r="K425" s="5"/>
      <c r="L425" s="5"/>
      <c r="M425" s="5"/>
      <c r="N425" s="5"/>
    </row>
    <row r="426" spans="8:14" x14ac:dyDescent="0.25">
      <c r="H426" s="5"/>
      <c r="I426" s="5"/>
      <c r="J426" s="5"/>
      <c r="K426" s="5"/>
      <c r="L426" s="5"/>
      <c r="M426" s="5"/>
      <c r="N426" s="5"/>
    </row>
    <row r="427" spans="8:14" x14ac:dyDescent="0.25">
      <c r="H427" s="5"/>
      <c r="I427" s="5"/>
      <c r="J427" s="5"/>
      <c r="K427" s="5"/>
      <c r="L427" s="5"/>
      <c r="M427" s="5"/>
      <c r="N427" s="5"/>
    </row>
    <row r="428" spans="8:14" x14ac:dyDescent="0.25">
      <c r="H428" s="5"/>
      <c r="I428" s="5"/>
      <c r="J428" s="5"/>
      <c r="K428" s="5"/>
      <c r="L428" s="5"/>
      <c r="M428" s="5"/>
      <c r="N428" s="5"/>
    </row>
    <row r="429" spans="8:14" x14ac:dyDescent="0.25">
      <c r="H429" s="5"/>
      <c r="I429" s="5"/>
      <c r="J429" s="5"/>
      <c r="K429" s="5"/>
      <c r="L429" s="5"/>
      <c r="M429" s="5"/>
      <c r="N429" s="5"/>
    </row>
    <row r="430" spans="8:14" x14ac:dyDescent="0.25">
      <c r="H430" s="5"/>
      <c r="I430" s="5"/>
      <c r="J430" s="5"/>
      <c r="K430" s="5"/>
      <c r="L430" s="5"/>
      <c r="M430" s="5"/>
      <c r="N430" s="5"/>
    </row>
    <row r="431" spans="8:14" x14ac:dyDescent="0.25">
      <c r="H431" s="5"/>
      <c r="I431" s="5"/>
      <c r="J431" s="5"/>
      <c r="K431" s="5"/>
      <c r="L431" s="5"/>
      <c r="M431" s="5"/>
      <c r="N431" s="5"/>
    </row>
    <row r="432" spans="8:14" x14ac:dyDescent="0.25">
      <c r="H432" s="5"/>
      <c r="I432" s="5"/>
      <c r="J432" s="5"/>
      <c r="K432" s="5"/>
      <c r="L432" s="5"/>
      <c r="M432" s="5"/>
      <c r="N432" s="5"/>
    </row>
    <row r="433" spans="8:14" x14ac:dyDescent="0.25">
      <c r="H433" s="5"/>
      <c r="I433" s="5"/>
      <c r="J433" s="5"/>
      <c r="K433" s="5"/>
      <c r="L433" s="5"/>
      <c r="M433" s="5"/>
      <c r="N433" s="5"/>
    </row>
    <row r="434" spans="8:14" x14ac:dyDescent="0.25">
      <c r="H434" s="5"/>
      <c r="I434" s="5"/>
      <c r="J434" s="5"/>
      <c r="K434" s="5"/>
      <c r="L434" s="5"/>
      <c r="M434" s="5"/>
      <c r="N434" s="5"/>
    </row>
    <row r="435" spans="8:14" x14ac:dyDescent="0.25">
      <c r="H435" s="5"/>
      <c r="I435" s="5"/>
      <c r="J435" s="5"/>
      <c r="K435" s="5"/>
      <c r="L435" s="5"/>
      <c r="M435" s="5"/>
      <c r="N435" s="5"/>
    </row>
    <row r="436" spans="8:14" x14ac:dyDescent="0.25">
      <c r="H436" s="5"/>
      <c r="I436" s="5"/>
      <c r="J436" s="5"/>
      <c r="K436" s="5"/>
      <c r="L436" s="5"/>
      <c r="M436" s="5"/>
      <c r="N436" s="5"/>
    </row>
    <row r="437" spans="8:14" x14ac:dyDescent="0.25">
      <c r="H437" s="5"/>
      <c r="I437" s="5"/>
      <c r="J437" s="5"/>
      <c r="K437" s="5"/>
      <c r="L437" s="5"/>
      <c r="M437" s="5"/>
      <c r="N437" s="5"/>
    </row>
    <row r="438" spans="8:14" x14ac:dyDescent="0.25">
      <c r="H438" s="5"/>
      <c r="I438" s="5"/>
      <c r="J438" s="5"/>
      <c r="K438" s="5"/>
      <c r="L438" s="5"/>
      <c r="M438" s="5"/>
      <c r="N438" s="5"/>
    </row>
    <row r="439" spans="8:14" x14ac:dyDescent="0.25">
      <c r="H439" s="5"/>
      <c r="I439" s="5"/>
      <c r="J439" s="5"/>
      <c r="K439" s="5"/>
      <c r="L439" s="5"/>
      <c r="M439" s="5"/>
      <c r="N439" s="5"/>
    </row>
    <row r="440" spans="8:14" x14ac:dyDescent="0.25">
      <c r="H440" s="5"/>
      <c r="I440" s="5"/>
      <c r="J440" s="5"/>
      <c r="K440" s="5"/>
      <c r="L440" s="5"/>
      <c r="M440" s="5"/>
      <c r="N440" s="5"/>
    </row>
    <row r="441" spans="8:14" x14ac:dyDescent="0.25">
      <c r="H441" s="5"/>
      <c r="I441" s="5"/>
      <c r="J441" s="5"/>
      <c r="K441" s="5"/>
      <c r="L441" s="5"/>
      <c r="M441" s="5"/>
      <c r="N441" s="5"/>
    </row>
    <row r="442" spans="8:14" x14ac:dyDescent="0.25">
      <c r="H442" s="5"/>
      <c r="I442" s="5"/>
      <c r="J442" s="5"/>
      <c r="K442" s="5"/>
      <c r="L442" s="5"/>
      <c r="M442" s="5"/>
      <c r="N442" s="5"/>
    </row>
    <row r="443" spans="8:14" x14ac:dyDescent="0.25">
      <c r="H443" s="5"/>
      <c r="I443" s="5"/>
      <c r="J443" s="5"/>
      <c r="K443" s="5"/>
      <c r="L443" s="5"/>
      <c r="M443" s="5"/>
      <c r="N443" s="5"/>
    </row>
    <row r="444" spans="8:14" x14ac:dyDescent="0.25">
      <c r="H444" s="5"/>
      <c r="I444" s="5"/>
      <c r="J444" s="5"/>
      <c r="K444" s="5"/>
      <c r="L444" s="5"/>
      <c r="M444" s="5"/>
      <c r="N444" s="5"/>
    </row>
    <row r="445" spans="8:14" x14ac:dyDescent="0.25">
      <c r="H445" s="5"/>
      <c r="I445" s="5"/>
      <c r="J445" s="5"/>
      <c r="K445" s="5"/>
      <c r="L445" s="5"/>
      <c r="M445" s="5"/>
      <c r="N445" s="5"/>
    </row>
    <row r="446" spans="8:14" x14ac:dyDescent="0.25">
      <c r="H446" s="5"/>
      <c r="I446" s="5"/>
      <c r="J446" s="5"/>
      <c r="K446" s="5"/>
      <c r="L446" s="5"/>
      <c r="M446" s="5"/>
      <c r="N446" s="5"/>
    </row>
    <row r="447" spans="8:14" x14ac:dyDescent="0.25">
      <c r="H447" s="5"/>
      <c r="I447" s="5"/>
      <c r="J447" s="5"/>
      <c r="K447" s="5"/>
      <c r="L447" s="5"/>
      <c r="M447" s="5"/>
      <c r="N447" s="5"/>
    </row>
    <row r="448" spans="8:14" x14ac:dyDescent="0.25">
      <c r="H448" s="5"/>
      <c r="I448" s="5"/>
      <c r="J448" s="5"/>
      <c r="K448" s="5"/>
      <c r="L448" s="5"/>
      <c r="M448" s="5"/>
      <c r="N448" s="5"/>
    </row>
    <row r="449" spans="8:14" x14ac:dyDescent="0.25">
      <c r="H449" s="5"/>
      <c r="I449" s="5"/>
      <c r="J449" s="5"/>
      <c r="K449" s="5"/>
      <c r="L449" s="5"/>
      <c r="M449" s="5"/>
      <c r="N449" s="5"/>
    </row>
    <row r="450" spans="8:14" x14ac:dyDescent="0.25">
      <c r="H450" s="5"/>
      <c r="I450" s="5"/>
      <c r="J450" s="5"/>
      <c r="K450" s="5"/>
      <c r="L450" s="5"/>
      <c r="M450" s="5"/>
      <c r="N450" s="5"/>
    </row>
    <row r="451" spans="8:14" x14ac:dyDescent="0.25">
      <c r="H451" s="5"/>
      <c r="I451" s="5"/>
      <c r="J451" s="5"/>
      <c r="K451" s="5"/>
      <c r="L451" s="5"/>
      <c r="M451" s="5"/>
      <c r="N451" s="5"/>
    </row>
    <row r="452" spans="8:14" x14ac:dyDescent="0.25">
      <c r="H452" s="5"/>
      <c r="I452" s="5"/>
      <c r="J452" s="5"/>
      <c r="K452" s="5"/>
      <c r="L452" s="5"/>
      <c r="M452" s="5"/>
      <c r="N452" s="5"/>
    </row>
    <row r="453" spans="8:14" x14ac:dyDescent="0.25">
      <c r="H453" s="5"/>
      <c r="I453" s="5"/>
      <c r="J453" s="5"/>
      <c r="K453" s="5"/>
      <c r="L453" s="5"/>
      <c r="M453" s="5"/>
      <c r="N453" s="5"/>
    </row>
    <row r="454" spans="8:14" x14ac:dyDescent="0.25">
      <c r="H454" s="5"/>
      <c r="I454" s="5"/>
      <c r="J454" s="5"/>
      <c r="K454" s="5"/>
      <c r="L454" s="5"/>
      <c r="M454" s="5"/>
      <c r="N454" s="5"/>
    </row>
    <row r="455" spans="8:14" x14ac:dyDescent="0.25">
      <c r="H455" s="5"/>
      <c r="I455" s="5"/>
      <c r="J455" s="5"/>
      <c r="K455" s="5"/>
      <c r="L455" s="5"/>
      <c r="M455" s="5"/>
      <c r="N455" s="5"/>
    </row>
    <row r="456" spans="8:14" x14ac:dyDescent="0.25">
      <c r="H456" s="5"/>
      <c r="I456" s="5"/>
      <c r="J456" s="5"/>
      <c r="K456" s="5"/>
      <c r="L456" s="5"/>
      <c r="M456" s="5"/>
      <c r="N456" s="5"/>
    </row>
    <row r="457" spans="8:14" x14ac:dyDescent="0.25">
      <c r="H457" s="5"/>
      <c r="I457" s="5"/>
      <c r="J457" s="5"/>
      <c r="K457" s="5"/>
      <c r="L457" s="5"/>
      <c r="M457" s="5"/>
      <c r="N457" s="5"/>
    </row>
    <row r="458" spans="8:14" x14ac:dyDescent="0.25">
      <c r="H458" s="5"/>
      <c r="I458" s="5"/>
      <c r="J458" s="5"/>
      <c r="K458" s="5"/>
      <c r="L458" s="5"/>
      <c r="M458" s="5"/>
      <c r="N458" s="5"/>
    </row>
    <row r="459" spans="8:14" x14ac:dyDescent="0.25">
      <c r="H459" s="5"/>
      <c r="I459" s="5"/>
      <c r="J459" s="5"/>
      <c r="K459" s="5"/>
      <c r="L459" s="5"/>
      <c r="M459" s="5"/>
      <c r="N459" s="5"/>
    </row>
    <row r="460" spans="8:14" x14ac:dyDescent="0.25">
      <c r="H460" s="5"/>
      <c r="I460" s="5"/>
      <c r="J460" s="5"/>
      <c r="K460" s="5"/>
      <c r="L460" s="5"/>
      <c r="M460" s="5"/>
      <c r="N460" s="5"/>
    </row>
    <row r="461" spans="8:14" x14ac:dyDescent="0.25">
      <c r="H461" s="5"/>
      <c r="I461" s="5"/>
      <c r="J461" s="5"/>
      <c r="K461" s="5"/>
      <c r="L461" s="5"/>
      <c r="M461" s="5"/>
      <c r="N461" s="5"/>
    </row>
    <row r="462" spans="8:14" x14ac:dyDescent="0.25">
      <c r="H462" s="5"/>
      <c r="I462" s="5"/>
      <c r="J462" s="5"/>
      <c r="K462" s="5"/>
      <c r="L462" s="5"/>
      <c r="M462" s="5"/>
      <c r="N462" s="5"/>
    </row>
    <row r="463" spans="8:14" x14ac:dyDescent="0.25">
      <c r="H463" s="5"/>
      <c r="I463" s="5"/>
      <c r="J463" s="5"/>
      <c r="K463" s="5"/>
      <c r="L463" s="5"/>
      <c r="M463" s="5"/>
      <c r="N463" s="5"/>
    </row>
    <row r="464" spans="8:14" x14ac:dyDescent="0.25">
      <c r="H464" s="5"/>
      <c r="I464" s="5"/>
      <c r="J464" s="5"/>
      <c r="K464" s="5"/>
      <c r="L464" s="5"/>
      <c r="M464" s="5"/>
      <c r="N464" s="5"/>
    </row>
    <row r="465" spans="8:14" x14ac:dyDescent="0.25">
      <c r="H465" s="5"/>
      <c r="I465" s="5"/>
      <c r="J465" s="5"/>
      <c r="K465" s="5"/>
      <c r="L465" s="5"/>
      <c r="M465" s="5"/>
      <c r="N465" s="5"/>
    </row>
    <row r="466" spans="8:14" x14ac:dyDescent="0.25">
      <c r="H466" s="5"/>
      <c r="I466" s="5"/>
      <c r="J466" s="5"/>
      <c r="K466" s="5"/>
      <c r="L466" s="5"/>
      <c r="M466" s="5"/>
      <c r="N466" s="5"/>
    </row>
    <row r="467" spans="8:14" x14ac:dyDescent="0.25">
      <c r="H467" s="5"/>
      <c r="I467" s="5"/>
      <c r="J467" s="5"/>
      <c r="K467" s="5"/>
      <c r="L467" s="5"/>
      <c r="M467" s="5"/>
      <c r="N467" s="5"/>
    </row>
    <row r="468" spans="8:14" x14ac:dyDescent="0.25">
      <c r="H468" s="5"/>
      <c r="I468" s="5"/>
      <c r="J468" s="5"/>
      <c r="K468" s="5"/>
      <c r="L468" s="5"/>
      <c r="M468" s="5"/>
      <c r="N468" s="5"/>
    </row>
    <row r="469" spans="8:14" x14ac:dyDescent="0.25">
      <c r="H469" s="5"/>
      <c r="I469" s="5"/>
      <c r="J469" s="5"/>
      <c r="K469" s="5"/>
      <c r="L469" s="5"/>
      <c r="M469" s="5"/>
      <c r="N469" s="5"/>
    </row>
    <row r="470" spans="8:14" x14ac:dyDescent="0.25">
      <c r="H470" s="5"/>
      <c r="I470" s="5"/>
      <c r="J470" s="5"/>
      <c r="K470" s="5"/>
      <c r="L470" s="5"/>
      <c r="M470" s="5"/>
      <c r="N470" s="5"/>
    </row>
    <row r="471" spans="8:14" x14ac:dyDescent="0.25">
      <c r="H471" s="5"/>
      <c r="I471" s="5"/>
      <c r="J471" s="5"/>
      <c r="K471" s="5"/>
      <c r="L471" s="5"/>
      <c r="M471" s="5"/>
      <c r="N471" s="5"/>
    </row>
    <row r="472" spans="8:14" x14ac:dyDescent="0.25">
      <c r="H472" s="5"/>
      <c r="I472" s="5"/>
      <c r="J472" s="5"/>
      <c r="K472" s="5"/>
      <c r="L472" s="5"/>
      <c r="M472" s="5"/>
      <c r="N472" s="5"/>
    </row>
    <row r="473" spans="8:14" x14ac:dyDescent="0.25">
      <c r="H473" s="5"/>
      <c r="I473" s="5"/>
      <c r="J473" s="5"/>
      <c r="K473" s="5"/>
      <c r="L473" s="5"/>
      <c r="M473" s="5"/>
      <c r="N473" s="5"/>
    </row>
    <row r="474" spans="8:14" x14ac:dyDescent="0.25">
      <c r="H474" s="5"/>
      <c r="I474" s="5"/>
      <c r="J474" s="5"/>
      <c r="K474" s="5"/>
      <c r="L474" s="5"/>
      <c r="M474" s="5"/>
      <c r="N474" s="5"/>
    </row>
    <row r="475" spans="8:14" x14ac:dyDescent="0.25">
      <c r="H475" s="5"/>
      <c r="I475" s="5"/>
      <c r="J475" s="5"/>
      <c r="K475" s="5"/>
      <c r="L475" s="5"/>
      <c r="M475" s="5"/>
      <c r="N475" s="5"/>
    </row>
    <row r="476" spans="8:14" x14ac:dyDescent="0.25">
      <c r="H476" s="5"/>
      <c r="I476" s="5"/>
      <c r="J476" s="5"/>
      <c r="K476" s="5"/>
      <c r="L476" s="5"/>
      <c r="M476" s="5"/>
      <c r="N476" s="5"/>
    </row>
    <row r="477" spans="8:14" x14ac:dyDescent="0.25">
      <c r="H477" s="5"/>
      <c r="I477" s="5"/>
      <c r="J477" s="5"/>
      <c r="K477" s="5"/>
      <c r="L477" s="5"/>
      <c r="M477" s="5"/>
      <c r="N477" s="5"/>
    </row>
    <row r="478" spans="8:14" x14ac:dyDescent="0.25">
      <c r="H478" s="5"/>
      <c r="I478" s="5"/>
      <c r="J478" s="5"/>
      <c r="K478" s="5"/>
      <c r="L478" s="5"/>
      <c r="M478" s="5"/>
      <c r="N478" s="5"/>
    </row>
    <row r="479" spans="8:14" x14ac:dyDescent="0.25">
      <c r="H479" s="5"/>
      <c r="I479" s="5"/>
      <c r="J479" s="5"/>
      <c r="K479" s="5"/>
      <c r="L479" s="5"/>
      <c r="M479" s="5"/>
      <c r="N479" s="5"/>
    </row>
    <row r="480" spans="8:14" x14ac:dyDescent="0.25">
      <c r="H480" s="5"/>
      <c r="I480" s="5"/>
      <c r="J480" s="5"/>
      <c r="K480" s="5"/>
      <c r="L480" s="5"/>
      <c r="M480" s="5"/>
      <c r="N480" s="5"/>
    </row>
    <row r="481" spans="8:14" x14ac:dyDescent="0.25">
      <c r="H481" s="5"/>
      <c r="I481" s="5"/>
      <c r="J481" s="5"/>
      <c r="K481" s="5"/>
      <c r="L481" s="5"/>
      <c r="M481" s="5"/>
      <c r="N481" s="5"/>
    </row>
    <row r="482" spans="8:14" x14ac:dyDescent="0.25">
      <c r="H482" s="5"/>
      <c r="I482" s="5"/>
      <c r="J482" s="5"/>
      <c r="K482" s="5"/>
      <c r="L482" s="5"/>
      <c r="M482" s="5"/>
      <c r="N482" s="5"/>
    </row>
    <row r="483" spans="8:14" x14ac:dyDescent="0.25">
      <c r="H483" s="5"/>
      <c r="I483" s="5"/>
      <c r="J483" s="5"/>
      <c r="K483" s="5"/>
      <c r="L483" s="5"/>
      <c r="M483" s="5"/>
      <c r="N483" s="5"/>
    </row>
    <row r="484" spans="8:14" x14ac:dyDescent="0.25">
      <c r="H484" s="5"/>
      <c r="I484" s="5"/>
      <c r="J484" s="5"/>
      <c r="K484" s="5"/>
      <c r="L484" s="5"/>
      <c r="M484" s="5"/>
      <c r="N484" s="5"/>
    </row>
    <row r="485" spans="8:14" x14ac:dyDescent="0.25">
      <c r="H485" s="5"/>
      <c r="I485" s="5"/>
      <c r="J485" s="5"/>
      <c r="K485" s="5"/>
      <c r="L485" s="5"/>
      <c r="M485" s="5"/>
      <c r="N485" s="5"/>
    </row>
    <row r="486" spans="8:14" x14ac:dyDescent="0.25">
      <c r="H486" s="5"/>
      <c r="I486" s="5"/>
      <c r="J486" s="5"/>
      <c r="K486" s="5"/>
      <c r="L486" s="5"/>
      <c r="M486" s="5"/>
      <c r="N486" s="5"/>
    </row>
    <row r="487" spans="8:14" x14ac:dyDescent="0.25">
      <c r="H487" s="5"/>
      <c r="I487" s="5"/>
      <c r="J487" s="5"/>
      <c r="K487" s="5"/>
      <c r="L487" s="5"/>
      <c r="M487" s="5"/>
      <c r="N487" s="5"/>
    </row>
    <row r="488" spans="8:14" x14ac:dyDescent="0.25">
      <c r="H488" s="5"/>
      <c r="I488" s="5"/>
      <c r="J488" s="5"/>
      <c r="K488" s="5"/>
      <c r="L488" s="5"/>
      <c r="M488" s="5"/>
      <c r="N488" s="5"/>
    </row>
    <row r="489" spans="8:14" x14ac:dyDescent="0.25">
      <c r="H489" s="5"/>
      <c r="I489" s="5"/>
      <c r="J489" s="5"/>
      <c r="K489" s="5"/>
      <c r="L489" s="5"/>
      <c r="M489" s="5"/>
      <c r="N489" s="5"/>
    </row>
    <row r="490" spans="8:14" x14ac:dyDescent="0.25">
      <c r="H490" s="5"/>
      <c r="I490" s="5"/>
      <c r="J490" s="5"/>
      <c r="K490" s="5"/>
      <c r="L490" s="5"/>
      <c r="M490" s="5"/>
      <c r="N490" s="5"/>
    </row>
    <row r="491" spans="8:14" x14ac:dyDescent="0.25">
      <c r="H491" s="5"/>
      <c r="I491" s="5"/>
      <c r="J491" s="5"/>
      <c r="K491" s="5"/>
      <c r="L491" s="5"/>
      <c r="M491" s="5"/>
      <c r="N491" s="5"/>
    </row>
    <row r="492" spans="8:14" x14ac:dyDescent="0.25">
      <c r="H492" s="5"/>
      <c r="I492" s="5"/>
      <c r="J492" s="5"/>
      <c r="K492" s="5"/>
      <c r="L492" s="5"/>
      <c r="M492" s="5"/>
      <c r="N492" s="5"/>
    </row>
    <row r="493" spans="8:14" x14ac:dyDescent="0.25">
      <c r="H493" s="5"/>
      <c r="I493" s="5"/>
      <c r="J493" s="5"/>
      <c r="K493" s="5"/>
      <c r="L493" s="5"/>
      <c r="M493" s="5"/>
      <c r="N493" s="5"/>
    </row>
    <row r="494" spans="8:14" x14ac:dyDescent="0.25">
      <c r="H494" s="5"/>
      <c r="I494" s="5"/>
      <c r="J494" s="5"/>
      <c r="K494" s="5"/>
      <c r="L494" s="5"/>
      <c r="M494" s="5"/>
      <c r="N494" s="5"/>
    </row>
    <row r="495" spans="8:14" x14ac:dyDescent="0.25">
      <c r="H495" s="5"/>
      <c r="I495" s="5"/>
      <c r="J495" s="5"/>
      <c r="K495" s="5"/>
      <c r="L495" s="5"/>
      <c r="M495" s="5"/>
      <c r="N495" s="5"/>
    </row>
    <row r="496" spans="8:14" x14ac:dyDescent="0.25">
      <c r="H496" s="5"/>
      <c r="I496" s="5"/>
      <c r="J496" s="5"/>
      <c r="K496" s="5"/>
      <c r="L496" s="5"/>
      <c r="M496" s="5"/>
      <c r="N496" s="5"/>
    </row>
    <row r="497" spans="8:14" x14ac:dyDescent="0.25">
      <c r="H497" s="5"/>
      <c r="I497" s="5"/>
      <c r="J497" s="5"/>
      <c r="K497" s="5"/>
      <c r="L497" s="5"/>
      <c r="M497" s="5"/>
      <c r="N497" s="5"/>
    </row>
    <row r="498" spans="8:14" x14ac:dyDescent="0.25">
      <c r="H498" s="5"/>
      <c r="I498" s="5"/>
      <c r="J498" s="5"/>
      <c r="K498" s="5"/>
      <c r="L498" s="5"/>
      <c r="M498" s="5"/>
      <c r="N498" s="5"/>
    </row>
    <row r="499" spans="8:14" x14ac:dyDescent="0.25">
      <c r="H499" s="5"/>
      <c r="I499" s="5"/>
      <c r="J499" s="5"/>
      <c r="K499" s="5"/>
      <c r="L499" s="5"/>
      <c r="M499" s="5"/>
      <c r="N499" s="5"/>
    </row>
    <row r="500" spans="8:14" x14ac:dyDescent="0.25">
      <c r="H500" s="5"/>
      <c r="I500" s="5"/>
      <c r="J500" s="5"/>
      <c r="K500" s="5"/>
      <c r="L500" s="5"/>
      <c r="M500" s="5"/>
      <c r="N500" s="5"/>
    </row>
    <row r="501" spans="8:14" x14ac:dyDescent="0.25">
      <c r="H501" s="5"/>
      <c r="I501" s="5"/>
      <c r="J501" s="5"/>
      <c r="K501" s="5"/>
      <c r="L501" s="5"/>
      <c r="M501" s="5"/>
      <c r="N501" s="5"/>
    </row>
    <row r="502" spans="8:14" x14ac:dyDescent="0.25">
      <c r="H502" s="5"/>
      <c r="I502" s="5"/>
      <c r="J502" s="5"/>
      <c r="K502" s="5"/>
      <c r="L502" s="5"/>
      <c r="M502" s="5"/>
      <c r="N502" s="5"/>
    </row>
    <row r="503" spans="8:14" x14ac:dyDescent="0.25">
      <c r="H503" s="5"/>
      <c r="I503" s="5"/>
      <c r="J503" s="5"/>
      <c r="K503" s="5"/>
      <c r="L503" s="5"/>
      <c r="M503" s="5"/>
      <c r="N503" s="5"/>
    </row>
    <row r="504" spans="8:14" x14ac:dyDescent="0.25">
      <c r="H504" s="5"/>
      <c r="I504" s="5"/>
      <c r="J504" s="5"/>
      <c r="K504" s="5"/>
      <c r="L504" s="5"/>
      <c r="M504" s="5"/>
      <c r="N504" s="5"/>
    </row>
    <row r="505" spans="8:14" x14ac:dyDescent="0.25">
      <c r="H505" s="5"/>
      <c r="I505" s="5"/>
      <c r="J505" s="5"/>
      <c r="K505" s="5"/>
      <c r="L505" s="5"/>
      <c r="M505" s="5"/>
      <c r="N505" s="5"/>
    </row>
    <row r="506" spans="8:14" x14ac:dyDescent="0.25">
      <c r="H506" s="5"/>
      <c r="I506" s="5"/>
      <c r="J506" s="5"/>
      <c r="K506" s="5"/>
      <c r="L506" s="5"/>
      <c r="M506" s="5"/>
      <c r="N506" s="5"/>
    </row>
    <row r="507" spans="8:14" x14ac:dyDescent="0.25">
      <c r="H507" s="5"/>
      <c r="I507" s="5"/>
      <c r="J507" s="5"/>
      <c r="K507" s="5"/>
      <c r="L507" s="5"/>
      <c r="M507" s="5"/>
      <c r="N507" s="5"/>
    </row>
    <row r="508" spans="8:14" x14ac:dyDescent="0.25">
      <c r="H508" s="5"/>
      <c r="I508" s="5"/>
      <c r="J508" s="5"/>
      <c r="K508" s="5"/>
      <c r="L508" s="5"/>
      <c r="M508" s="5"/>
      <c r="N508" s="5"/>
    </row>
    <row r="509" spans="8:14" x14ac:dyDescent="0.25">
      <c r="H509" s="5"/>
      <c r="I509" s="5"/>
      <c r="J509" s="5"/>
      <c r="K509" s="5"/>
      <c r="L509" s="5"/>
      <c r="M509" s="5"/>
      <c r="N509" s="5"/>
    </row>
    <row r="510" spans="8:14" x14ac:dyDescent="0.25">
      <c r="H510" s="5"/>
      <c r="I510" s="5"/>
      <c r="J510" s="5"/>
      <c r="K510" s="5"/>
      <c r="L510" s="5"/>
      <c r="M510" s="5"/>
      <c r="N510" s="5"/>
    </row>
    <row r="511" spans="8:14" x14ac:dyDescent="0.25">
      <c r="H511" s="5"/>
      <c r="I511" s="5"/>
      <c r="J511" s="5"/>
      <c r="K511" s="5"/>
      <c r="L511" s="5"/>
      <c r="M511" s="5"/>
      <c r="N511" s="5"/>
    </row>
    <row r="512" spans="8:14" x14ac:dyDescent="0.25">
      <c r="H512" s="5"/>
      <c r="I512" s="5"/>
      <c r="J512" s="5"/>
      <c r="K512" s="5"/>
      <c r="L512" s="5"/>
      <c r="M512" s="5"/>
      <c r="N512" s="5"/>
    </row>
    <row r="513" spans="8:14" x14ac:dyDescent="0.25">
      <c r="H513" s="5"/>
      <c r="I513" s="5"/>
      <c r="J513" s="5"/>
      <c r="K513" s="5"/>
      <c r="L513" s="5"/>
      <c r="M513" s="5"/>
      <c r="N513" s="5"/>
    </row>
    <row r="514" spans="8:14" x14ac:dyDescent="0.25">
      <c r="H514" s="5"/>
      <c r="I514" s="5"/>
      <c r="J514" s="5"/>
      <c r="K514" s="5"/>
      <c r="L514" s="5"/>
      <c r="M514" s="5"/>
      <c r="N514" s="5"/>
    </row>
    <row r="515" spans="8:14" x14ac:dyDescent="0.25">
      <c r="H515" s="5"/>
      <c r="I515" s="5"/>
      <c r="J515" s="5"/>
      <c r="K515" s="5"/>
      <c r="L515" s="5"/>
      <c r="M515" s="5"/>
      <c r="N515" s="5"/>
    </row>
    <row r="516" spans="8:14" x14ac:dyDescent="0.25">
      <c r="H516" s="5"/>
      <c r="I516" s="5"/>
      <c r="J516" s="5"/>
      <c r="K516" s="5"/>
      <c r="L516" s="5"/>
      <c r="M516" s="5"/>
      <c r="N516" s="5"/>
    </row>
    <row r="517" spans="8:14" x14ac:dyDescent="0.25">
      <c r="H517" s="5"/>
      <c r="I517" s="5"/>
      <c r="J517" s="5"/>
      <c r="K517" s="5"/>
      <c r="L517" s="5"/>
      <c r="M517" s="5"/>
      <c r="N517" s="5"/>
    </row>
    <row r="518" spans="8:14" x14ac:dyDescent="0.25">
      <c r="H518" s="5"/>
      <c r="I518" s="5"/>
      <c r="J518" s="5"/>
      <c r="K518" s="5"/>
      <c r="L518" s="5"/>
      <c r="M518" s="5"/>
      <c r="N518" s="5"/>
    </row>
    <row r="519" spans="8:14" x14ac:dyDescent="0.25">
      <c r="H519" s="5"/>
      <c r="I519" s="5"/>
      <c r="J519" s="5"/>
      <c r="K519" s="5"/>
      <c r="L519" s="5"/>
      <c r="M519" s="5"/>
      <c r="N519" s="5"/>
    </row>
    <row r="520" spans="8:14" x14ac:dyDescent="0.25">
      <c r="H520" s="5"/>
      <c r="I520" s="5"/>
      <c r="J520" s="5"/>
      <c r="K520" s="5"/>
      <c r="L520" s="5"/>
      <c r="M520" s="5"/>
      <c r="N520" s="5"/>
    </row>
    <row r="521" spans="8:14" x14ac:dyDescent="0.25">
      <c r="H521" s="5"/>
      <c r="I521" s="5"/>
      <c r="J521" s="5"/>
      <c r="K521" s="5"/>
      <c r="L521" s="5"/>
      <c r="M521" s="5"/>
      <c r="N521" s="5"/>
    </row>
    <row r="522" spans="8:14" x14ac:dyDescent="0.25">
      <c r="H522" s="5"/>
      <c r="I522" s="5"/>
      <c r="J522" s="5"/>
      <c r="K522" s="5"/>
      <c r="L522" s="5"/>
      <c r="M522" s="5"/>
      <c r="N522" s="5"/>
    </row>
    <row r="523" spans="8:14" x14ac:dyDescent="0.25">
      <c r="H523" s="5"/>
      <c r="I523" s="5"/>
      <c r="J523" s="5"/>
      <c r="K523" s="5"/>
      <c r="L523" s="5"/>
      <c r="M523" s="5"/>
      <c r="N523" s="5"/>
    </row>
    <row r="524" spans="8:14" x14ac:dyDescent="0.25">
      <c r="H524" s="5"/>
      <c r="I524" s="5"/>
      <c r="J524" s="5"/>
      <c r="K524" s="5"/>
      <c r="L524" s="5"/>
      <c r="M524" s="5"/>
      <c r="N524" s="5"/>
    </row>
    <row r="525" spans="8:14" x14ac:dyDescent="0.25">
      <c r="H525" s="5"/>
      <c r="I525" s="5"/>
      <c r="J525" s="5"/>
      <c r="K525" s="5"/>
      <c r="L525" s="5"/>
      <c r="M525" s="5"/>
      <c r="N525" s="5"/>
    </row>
    <row r="526" spans="8:14" x14ac:dyDescent="0.25">
      <c r="H526" s="5"/>
      <c r="I526" s="5"/>
      <c r="J526" s="5"/>
      <c r="K526" s="5"/>
      <c r="L526" s="5"/>
      <c r="M526" s="5"/>
      <c r="N526" s="5"/>
    </row>
    <row r="527" spans="8:14" x14ac:dyDescent="0.25">
      <c r="H527" s="5"/>
      <c r="I527" s="5"/>
      <c r="J527" s="5"/>
      <c r="K527" s="5"/>
      <c r="L527" s="5"/>
      <c r="M527" s="5"/>
      <c r="N527" s="5"/>
    </row>
    <row r="528" spans="8:14" x14ac:dyDescent="0.25">
      <c r="H528" s="5"/>
      <c r="I528" s="5"/>
      <c r="J528" s="5"/>
      <c r="K528" s="5"/>
      <c r="L528" s="5"/>
      <c r="M528" s="5"/>
      <c r="N528" s="5"/>
    </row>
    <row r="529" spans="8:14" x14ac:dyDescent="0.25">
      <c r="H529" s="5"/>
      <c r="I529" s="5"/>
      <c r="J529" s="5"/>
      <c r="K529" s="5"/>
      <c r="L529" s="5"/>
      <c r="M529" s="5"/>
      <c r="N529" s="5"/>
    </row>
    <row r="530" spans="8:14" x14ac:dyDescent="0.25">
      <c r="H530" s="5"/>
      <c r="I530" s="5"/>
      <c r="J530" s="5"/>
      <c r="K530" s="5"/>
      <c r="L530" s="5"/>
      <c r="M530" s="5"/>
      <c r="N530" s="5"/>
    </row>
    <row r="531" spans="8:14" x14ac:dyDescent="0.25">
      <c r="H531" s="5"/>
      <c r="I531" s="5"/>
      <c r="J531" s="5"/>
      <c r="K531" s="5"/>
      <c r="L531" s="5"/>
      <c r="M531" s="5"/>
      <c r="N531" s="5"/>
    </row>
    <row r="532" spans="8:14" x14ac:dyDescent="0.25">
      <c r="H532" s="5"/>
      <c r="I532" s="5"/>
      <c r="J532" s="5"/>
      <c r="K532" s="5"/>
      <c r="L532" s="5"/>
      <c r="M532" s="5"/>
      <c r="N532" s="5"/>
    </row>
    <row r="533" spans="8:14" x14ac:dyDescent="0.25">
      <c r="H533" s="5"/>
      <c r="I533" s="5"/>
      <c r="J533" s="5"/>
      <c r="K533" s="5"/>
      <c r="L533" s="5"/>
      <c r="M533" s="5"/>
      <c r="N533" s="5"/>
    </row>
    <row r="534" spans="8:14" x14ac:dyDescent="0.25">
      <c r="H534" s="5"/>
      <c r="I534" s="5"/>
      <c r="J534" s="5"/>
      <c r="K534" s="5"/>
      <c r="L534" s="5"/>
      <c r="M534" s="5"/>
      <c r="N534" s="5"/>
    </row>
    <row r="535" spans="8:14" x14ac:dyDescent="0.25">
      <c r="H535" s="5"/>
      <c r="I535" s="5"/>
      <c r="J535" s="5"/>
      <c r="K535" s="5"/>
      <c r="L535" s="5"/>
      <c r="M535" s="5"/>
      <c r="N535" s="5"/>
    </row>
    <row r="536" spans="8:14" x14ac:dyDescent="0.25">
      <c r="H536" s="5"/>
      <c r="I536" s="5"/>
      <c r="J536" s="5"/>
      <c r="K536" s="5"/>
      <c r="L536" s="5"/>
      <c r="M536" s="5"/>
      <c r="N536" s="5"/>
    </row>
    <row r="537" spans="8:14" x14ac:dyDescent="0.25">
      <c r="H537" s="5"/>
      <c r="I537" s="5"/>
      <c r="J537" s="5"/>
      <c r="K537" s="5"/>
      <c r="L537" s="5"/>
      <c r="M537" s="5"/>
      <c r="N537" s="5"/>
    </row>
    <row r="538" spans="8:14" x14ac:dyDescent="0.25">
      <c r="H538" s="5"/>
      <c r="I538" s="5"/>
      <c r="J538" s="5"/>
      <c r="K538" s="5"/>
      <c r="L538" s="5"/>
      <c r="M538" s="5"/>
      <c r="N538" s="5"/>
    </row>
    <row r="539" spans="8:14" x14ac:dyDescent="0.25">
      <c r="H539" s="5"/>
      <c r="I539" s="5"/>
      <c r="J539" s="5"/>
      <c r="K539" s="5"/>
      <c r="L539" s="5"/>
      <c r="M539" s="5"/>
      <c r="N539" s="5"/>
    </row>
    <row r="540" spans="8:14" x14ac:dyDescent="0.25">
      <c r="H540" s="5"/>
      <c r="I540" s="5"/>
      <c r="J540" s="5"/>
      <c r="K540" s="5"/>
      <c r="L540" s="5"/>
      <c r="M540" s="5"/>
      <c r="N540" s="5"/>
    </row>
    <row r="541" spans="8:14" x14ac:dyDescent="0.25">
      <c r="H541" s="5"/>
      <c r="I541" s="5"/>
      <c r="J541" s="5"/>
      <c r="K541" s="5"/>
      <c r="L541" s="5"/>
      <c r="M541" s="5"/>
      <c r="N541" s="5"/>
    </row>
    <row r="542" spans="8:14" x14ac:dyDescent="0.25">
      <c r="H542" s="5"/>
      <c r="I542" s="5"/>
      <c r="J542" s="5"/>
      <c r="K542" s="5"/>
      <c r="L542" s="5"/>
      <c r="M542" s="5"/>
      <c r="N542" s="5"/>
    </row>
    <row r="543" spans="8:14" x14ac:dyDescent="0.25">
      <c r="H543" s="5"/>
      <c r="I543" s="5"/>
      <c r="J543" s="5"/>
      <c r="K543" s="5"/>
      <c r="L543" s="5"/>
      <c r="M543" s="5"/>
      <c r="N543" s="5"/>
    </row>
    <row r="544" spans="8:14" x14ac:dyDescent="0.25">
      <c r="H544" s="5"/>
      <c r="I544" s="5"/>
      <c r="J544" s="5"/>
      <c r="K544" s="5"/>
      <c r="L544" s="5"/>
      <c r="M544" s="5"/>
      <c r="N544" s="5"/>
    </row>
    <row r="545" spans="8:14" x14ac:dyDescent="0.25">
      <c r="H545" s="5"/>
      <c r="I545" s="5"/>
      <c r="J545" s="5"/>
      <c r="K545" s="5"/>
      <c r="L545" s="5"/>
      <c r="M545" s="5"/>
      <c r="N545" s="5"/>
    </row>
    <row r="546" spans="8:14" x14ac:dyDescent="0.25">
      <c r="H546" s="5"/>
      <c r="I546" s="5"/>
      <c r="J546" s="5"/>
      <c r="K546" s="5"/>
      <c r="L546" s="5"/>
      <c r="M546" s="5"/>
      <c r="N546" s="5"/>
    </row>
    <row r="547" spans="8:14" x14ac:dyDescent="0.25">
      <c r="H547" s="5"/>
      <c r="I547" s="5"/>
      <c r="J547" s="5"/>
      <c r="K547" s="5"/>
      <c r="L547" s="5"/>
      <c r="M547" s="5"/>
      <c r="N547" s="5"/>
    </row>
    <row r="548" spans="8:14" x14ac:dyDescent="0.25">
      <c r="H548" s="5"/>
      <c r="I548" s="5"/>
      <c r="J548" s="5"/>
      <c r="K548" s="5"/>
      <c r="L548" s="5"/>
      <c r="M548" s="5"/>
      <c r="N548" s="5"/>
    </row>
    <row r="549" spans="8:14" x14ac:dyDescent="0.25">
      <c r="H549" s="5"/>
      <c r="I549" s="5"/>
      <c r="J549" s="5"/>
      <c r="K549" s="5"/>
      <c r="L549" s="5"/>
      <c r="M549" s="5"/>
      <c r="N549" s="5"/>
    </row>
    <row r="550" spans="8:14" x14ac:dyDescent="0.25">
      <c r="H550" s="5"/>
      <c r="I550" s="5"/>
      <c r="J550" s="5"/>
      <c r="K550" s="5"/>
      <c r="L550" s="5"/>
      <c r="M550" s="5"/>
      <c r="N550" s="5"/>
    </row>
    <row r="551" spans="8:14" x14ac:dyDescent="0.25">
      <c r="H551" s="5"/>
      <c r="I551" s="5"/>
      <c r="J551" s="5"/>
      <c r="K551" s="5"/>
      <c r="L551" s="5"/>
      <c r="M551" s="5"/>
      <c r="N551" s="5"/>
    </row>
    <row r="552" spans="8:14" x14ac:dyDescent="0.25">
      <c r="H552" s="5"/>
      <c r="I552" s="5"/>
      <c r="J552" s="5"/>
      <c r="K552" s="5"/>
      <c r="L552" s="5"/>
      <c r="M552" s="5"/>
      <c r="N552" s="5"/>
    </row>
    <row r="553" spans="8:14" x14ac:dyDescent="0.25">
      <c r="H553" s="5"/>
      <c r="I553" s="5"/>
      <c r="J553" s="5"/>
      <c r="K553" s="5"/>
      <c r="L553" s="5"/>
      <c r="M553" s="5"/>
      <c r="N553" s="5"/>
    </row>
    <row r="554" spans="8:14" x14ac:dyDescent="0.25">
      <c r="H554" s="5"/>
      <c r="I554" s="5"/>
      <c r="J554" s="5"/>
      <c r="K554" s="5"/>
      <c r="L554" s="5"/>
      <c r="M554" s="5"/>
      <c r="N554" s="5"/>
    </row>
    <row r="555" spans="8:14" x14ac:dyDescent="0.25">
      <c r="H555" s="5"/>
      <c r="I555" s="5"/>
      <c r="J555" s="5"/>
      <c r="K555" s="5"/>
      <c r="L555" s="5"/>
      <c r="M555" s="5"/>
      <c r="N555" s="5"/>
    </row>
    <row r="556" spans="8:14" x14ac:dyDescent="0.25">
      <c r="H556" s="5"/>
      <c r="I556" s="5"/>
      <c r="J556" s="5"/>
      <c r="K556" s="5"/>
      <c r="L556" s="5"/>
      <c r="M556" s="5"/>
      <c r="N556" s="5"/>
    </row>
    <row r="557" spans="8:14" x14ac:dyDescent="0.25">
      <c r="H557" s="5"/>
      <c r="I557" s="5"/>
      <c r="J557" s="5"/>
      <c r="K557" s="5"/>
      <c r="L557" s="5"/>
      <c r="M557" s="5"/>
      <c r="N557" s="5"/>
    </row>
    <row r="558" spans="8:14" x14ac:dyDescent="0.25">
      <c r="H558" s="5"/>
      <c r="I558" s="5"/>
      <c r="J558" s="5"/>
      <c r="K558" s="5"/>
      <c r="L558" s="5"/>
      <c r="M558" s="5"/>
      <c r="N558" s="5"/>
    </row>
    <row r="559" spans="8:14" x14ac:dyDescent="0.25">
      <c r="H559" s="5"/>
      <c r="I559" s="5"/>
      <c r="J559" s="5"/>
      <c r="K559" s="5"/>
      <c r="L559" s="5"/>
      <c r="M559" s="5"/>
      <c r="N559" s="5"/>
    </row>
    <row r="560" spans="8:14" x14ac:dyDescent="0.25">
      <c r="H560" s="5"/>
      <c r="I560" s="5"/>
      <c r="J560" s="5"/>
      <c r="K560" s="5"/>
      <c r="L560" s="5"/>
      <c r="M560" s="5"/>
      <c r="N560" s="5"/>
    </row>
    <row r="561" spans="8:14" x14ac:dyDescent="0.25">
      <c r="H561" s="5"/>
      <c r="I561" s="5"/>
      <c r="J561" s="5"/>
      <c r="K561" s="5"/>
      <c r="L561" s="5"/>
      <c r="M561" s="5"/>
      <c r="N561" s="5"/>
    </row>
    <row r="562" spans="8:14" x14ac:dyDescent="0.25">
      <c r="H562" s="5"/>
      <c r="I562" s="5"/>
      <c r="J562" s="5"/>
      <c r="K562" s="5"/>
      <c r="L562" s="5"/>
      <c r="M562" s="5"/>
      <c r="N562" s="5"/>
    </row>
    <row r="563" spans="8:14" x14ac:dyDescent="0.25">
      <c r="H563" s="5"/>
      <c r="I563" s="5"/>
      <c r="J563" s="5"/>
      <c r="K563" s="5"/>
      <c r="L563" s="5"/>
      <c r="M563" s="5"/>
      <c r="N563" s="5"/>
    </row>
    <row r="564" spans="8:14" x14ac:dyDescent="0.25">
      <c r="H564" s="5"/>
      <c r="I564" s="5"/>
      <c r="J564" s="5"/>
      <c r="K564" s="5"/>
      <c r="L564" s="5"/>
      <c r="M564" s="5"/>
      <c r="N564" s="5"/>
    </row>
    <row r="565" spans="8:14" x14ac:dyDescent="0.25">
      <c r="H565" s="5"/>
      <c r="I565" s="5"/>
      <c r="J565" s="5"/>
      <c r="K565" s="5"/>
      <c r="L565" s="5"/>
      <c r="M565" s="5"/>
      <c r="N565" s="5"/>
    </row>
    <row r="566" spans="8:14" x14ac:dyDescent="0.25">
      <c r="H566" s="5"/>
      <c r="I566" s="5"/>
      <c r="J566" s="5"/>
      <c r="K566" s="5"/>
      <c r="L566" s="5"/>
      <c r="M566" s="5"/>
      <c r="N566" s="5"/>
    </row>
    <row r="567" spans="8:14" x14ac:dyDescent="0.25">
      <c r="H567" s="5"/>
      <c r="I567" s="5"/>
      <c r="J567" s="5"/>
      <c r="K567" s="5"/>
      <c r="L567" s="5"/>
      <c r="M567" s="5"/>
      <c r="N567" s="5"/>
    </row>
    <row r="568" spans="8:14" x14ac:dyDescent="0.25">
      <c r="H568" s="5"/>
      <c r="I568" s="5"/>
      <c r="J568" s="5"/>
      <c r="K568" s="5"/>
      <c r="L568" s="5"/>
      <c r="M568" s="5"/>
      <c r="N568" s="5"/>
    </row>
    <row r="569" spans="8:14" x14ac:dyDescent="0.25">
      <c r="H569" s="5"/>
      <c r="I569" s="5"/>
      <c r="J569" s="5"/>
      <c r="K569" s="5"/>
      <c r="L569" s="5"/>
      <c r="M569" s="5"/>
      <c r="N569" s="5"/>
    </row>
    <row r="570" spans="8:14" x14ac:dyDescent="0.25">
      <c r="H570" s="5"/>
      <c r="I570" s="5"/>
      <c r="J570" s="5"/>
      <c r="K570" s="5"/>
      <c r="L570" s="5"/>
      <c r="M570" s="5"/>
      <c r="N570" s="5"/>
    </row>
    <row r="571" spans="8:14" x14ac:dyDescent="0.25">
      <c r="H571" s="5"/>
      <c r="I571" s="5"/>
      <c r="J571" s="5"/>
      <c r="K571" s="5"/>
      <c r="L571" s="5"/>
      <c r="M571" s="5"/>
      <c r="N571" s="5"/>
    </row>
    <row r="572" spans="8:14" x14ac:dyDescent="0.25">
      <c r="H572" s="5"/>
      <c r="I572" s="5"/>
      <c r="J572" s="5"/>
      <c r="K572" s="5"/>
      <c r="L572" s="5"/>
      <c r="M572" s="5"/>
      <c r="N572" s="5"/>
    </row>
    <row r="573" spans="8:14" x14ac:dyDescent="0.25">
      <c r="H573" s="5"/>
      <c r="I573" s="5"/>
      <c r="J573" s="5"/>
      <c r="K573" s="5"/>
      <c r="L573" s="5"/>
      <c r="M573" s="5"/>
      <c r="N573" s="5"/>
    </row>
    <row r="574" spans="8:14" x14ac:dyDescent="0.25">
      <c r="H574" s="5"/>
      <c r="I574" s="5"/>
      <c r="J574" s="5"/>
      <c r="K574" s="5"/>
      <c r="L574" s="5"/>
      <c r="M574" s="5"/>
      <c r="N574" s="5"/>
    </row>
    <row r="575" spans="8:14" x14ac:dyDescent="0.25">
      <c r="H575" s="5"/>
      <c r="I575" s="5"/>
      <c r="J575" s="5"/>
      <c r="K575" s="5"/>
      <c r="L575" s="5"/>
      <c r="M575" s="5"/>
      <c r="N575" s="5"/>
    </row>
    <row r="576" spans="8:14" x14ac:dyDescent="0.25">
      <c r="H576" s="5"/>
      <c r="I576" s="5"/>
      <c r="J576" s="5"/>
      <c r="K576" s="5"/>
      <c r="L576" s="5"/>
      <c r="M576" s="5"/>
      <c r="N576" s="5"/>
    </row>
    <row r="577" spans="8:14" x14ac:dyDescent="0.25">
      <c r="H577" s="5"/>
      <c r="I577" s="5"/>
      <c r="J577" s="5"/>
      <c r="K577" s="5"/>
      <c r="L577" s="5"/>
      <c r="M577" s="5"/>
      <c r="N577" s="5"/>
    </row>
    <row r="578" spans="8:14" x14ac:dyDescent="0.25">
      <c r="H578" s="5"/>
      <c r="I578" s="5"/>
      <c r="J578" s="5"/>
      <c r="K578" s="5"/>
      <c r="L578" s="5"/>
      <c r="M578" s="5"/>
      <c r="N578" s="5"/>
    </row>
    <row r="579" spans="8:14" x14ac:dyDescent="0.25">
      <c r="H579" s="5"/>
      <c r="I579" s="5"/>
      <c r="J579" s="5"/>
      <c r="K579" s="5"/>
      <c r="L579" s="5"/>
      <c r="M579" s="5"/>
      <c r="N579" s="5"/>
    </row>
    <row r="580" spans="8:14" x14ac:dyDescent="0.25">
      <c r="H580" s="5"/>
      <c r="I580" s="5"/>
      <c r="J580" s="5"/>
      <c r="K580" s="5"/>
      <c r="L580" s="5"/>
      <c r="M580" s="5"/>
      <c r="N580" s="5"/>
    </row>
    <row r="581" spans="8:14" x14ac:dyDescent="0.25">
      <c r="H581" s="5"/>
      <c r="I581" s="5"/>
      <c r="J581" s="5"/>
      <c r="K581" s="5"/>
      <c r="L581" s="5"/>
      <c r="M581" s="5"/>
      <c r="N581" s="5"/>
    </row>
    <row r="582" spans="8:14" x14ac:dyDescent="0.25">
      <c r="H582" s="5"/>
      <c r="I582" s="5"/>
      <c r="J582" s="5"/>
      <c r="K582" s="5"/>
      <c r="L582" s="5"/>
      <c r="M582" s="5"/>
      <c r="N582" s="5"/>
    </row>
    <row r="583" spans="8:14" x14ac:dyDescent="0.25">
      <c r="H583" s="5"/>
      <c r="I583" s="5"/>
      <c r="J583" s="5"/>
      <c r="K583" s="5"/>
      <c r="L583" s="5"/>
      <c r="M583" s="5"/>
      <c r="N583" s="5"/>
    </row>
    <row r="584" spans="8:14" x14ac:dyDescent="0.25">
      <c r="H584" s="5"/>
      <c r="I584" s="5"/>
      <c r="J584" s="5"/>
      <c r="K584" s="5"/>
      <c r="L584" s="5"/>
      <c r="M584" s="5"/>
      <c r="N584" s="5"/>
    </row>
    <row r="585" spans="8:14" x14ac:dyDescent="0.25">
      <c r="H585" s="5"/>
      <c r="I585" s="5"/>
      <c r="J585" s="5"/>
      <c r="K585" s="5"/>
      <c r="L585" s="5"/>
      <c r="M585" s="5"/>
      <c r="N585" s="5"/>
    </row>
    <row r="586" spans="8:14" x14ac:dyDescent="0.25">
      <c r="H586" s="5"/>
      <c r="I586" s="5"/>
      <c r="J586" s="5"/>
      <c r="K586" s="5"/>
      <c r="L586" s="5"/>
      <c r="M586" s="5"/>
      <c r="N586" s="5"/>
    </row>
    <row r="587" spans="8:14" x14ac:dyDescent="0.25">
      <c r="H587" s="5"/>
      <c r="I587" s="5"/>
      <c r="J587" s="5"/>
      <c r="K587" s="5"/>
      <c r="L587" s="5"/>
      <c r="M587" s="5"/>
      <c r="N587" s="5"/>
    </row>
    <row r="588" spans="8:14" x14ac:dyDescent="0.25">
      <c r="H588" s="5"/>
      <c r="I588" s="5"/>
      <c r="J588" s="5"/>
      <c r="K588" s="5"/>
      <c r="L588" s="5"/>
      <c r="M588" s="5"/>
      <c r="N588" s="5"/>
    </row>
    <row r="589" spans="8:14" x14ac:dyDescent="0.25">
      <c r="H589" s="5"/>
      <c r="I589" s="5"/>
      <c r="J589" s="5"/>
      <c r="K589" s="5"/>
      <c r="L589" s="5"/>
      <c r="M589" s="5"/>
      <c r="N589" s="5"/>
    </row>
    <row r="590" spans="8:14" x14ac:dyDescent="0.25">
      <c r="H590" s="5"/>
      <c r="I590" s="5"/>
      <c r="J590" s="5"/>
      <c r="K590" s="5"/>
      <c r="L590" s="5"/>
      <c r="M590" s="5"/>
      <c r="N590" s="5"/>
    </row>
    <row r="591" spans="8:14" x14ac:dyDescent="0.25">
      <c r="H591" s="5"/>
      <c r="I591" s="5"/>
      <c r="J591" s="5"/>
      <c r="K591" s="5"/>
      <c r="L591" s="5"/>
      <c r="M591" s="5"/>
      <c r="N591" s="5"/>
    </row>
    <row r="592" spans="8:14" x14ac:dyDescent="0.25">
      <c r="H592" s="5"/>
      <c r="I592" s="5"/>
      <c r="J592" s="5"/>
      <c r="K592" s="5"/>
      <c r="L592" s="5"/>
      <c r="M592" s="5"/>
      <c r="N592" s="5"/>
    </row>
    <row r="593" spans="8:14" x14ac:dyDescent="0.25">
      <c r="H593" s="5"/>
      <c r="I593" s="5"/>
      <c r="J593" s="5"/>
      <c r="K593" s="5"/>
      <c r="L593" s="5"/>
      <c r="M593" s="5"/>
      <c r="N593" s="5"/>
    </row>
    <row r="594" spans="8:14" x14ac:dyDescent="0.25">
      <c r="H594" s="5"/>
      <c r="I594" s="5"/>
      <c r="J594" s="5"/>
      <c r="K594" s="5"/>
      <c r="L594" s="5"/>
      <c r="M594" s="5"/>
      <c r="N594" s="5"/>
    </row>
    <row r="595" spans="8:14" x14ac:dyDescent="0.25">
      <c r="H595" s="5"/>
      <c r="I595" s="5"/>
      <c r="J595" s="5"/>
      <c r="K595" s="5"/>
      <c r="L595" s="5"/>
      <c r="M595" s="5"/>
      <c r="N595" s="5"/>
    </row>
    <row r="596" spans="8:14" x14ac:dyDescent="0.25">
      <c r="H596" s="5"/>
      <c r="I596" s="5"/>
      <c r="J596" s="5"/>
      <c r="K596" s="5"/>
      <c r="L596" s="5"/>
      <c r="M596" s="5"/>
      <c r="N596" s="5"/>
    </row>
    <row r="597" spans="8:14" x14ac:dyDescent="0.25">
      <c r="H597" s="5"/>
      <c r="I597" s="5"/>
      <c r="J597" s="5"/>
      <c r="K597" s="5"/>
      <c r="L597" s="5"/>
      <c r="M597" s="5"/>
      <c r="N597" s="5"/>
    </row>
    <row r="598" spans="8:14" x14ac:dyDescent="0.25">
      <c r="H598" s="5"/>
      <c r="I598" s="5"/>
      <c r="J598" s="5"/>
      <c r="K598" s="5"/>
      <c r="L598" s="5"/>
      <c r="M598" s="5"/>
      <c r="N598" s="5"/>
    </row>
    <row r="599" spans="8:14" x14ac:dyDescent="0.25">
      <c r="H599" s="5"/>
      <c r="I599" s="5"/>
      <c r="J599" s="5"/>
      <c r="K599" s="5"/>
      <c r="L599" s="5"/>
      <c r="M599" s="5"/>
      <c r="N599" s="5"/>
    </row>
    <row r="600" spans="8:14" x14ac:dyDescent="0.25">
      <c r="H600" s="5"/>
      <c r="I600" s="5"/>
      <c r="J600" s="5"/>
      <c r="K600" s="5"/>
      <c r="L600" s="5"/>
      <c r="M600" s="5"/>
      <c r="N600" s="5"/>
    </row>
    <row r="601" spans="8:14" x14ac:dyDescent="0.25">
      <c r="H601" s="5"/>
      <c r="I601" s="5"/>
      <c r="J601" s="5"/>
      <c r="K601" s="5"/>
      <c r="L601" s="5"/>
      <c r="M601" s="5"/>
      <c r="N601" s="5"/>
    </row>
    <row r="602" spans="8:14" x14ac:dyDescent="0.25">
      <c r="H602" s="5"/>
      <c r="I602" s="5"/>
      <c r="J602" s="5"/>
      <c r="K602" s="5"/>
      <c r="L602" s="5"/>
      <c r="M602" s="5"/>
      <c r="N602" s="5"/>
    </row>
    <row r="603" spans="8:14" x14ac:dyDescent="0.25">
      <c r="H603" s="5"/>
      <c r="I603" s="5"/>
      <c r="J603" s="5"/>
      <c r="K603" s="5"/>
      <c r="L603" s="5"/>
      <c r="M603" s="5"/>
      <c r="N603" s="5"/>
    </row>
    <row r="604" spans="8:14" x14ac:dyDescent="0.25">
      <c r="H604" s="5"/>
      <c r="I604" s="5"/>
      <c r="J604" s="5"/>
      <c r="K604" s="5"/>
      <c r="L604" s="5"/>
      <c r="M604" s="5"/>
      <c r="N604" s="5"/>
    </row>
    <row r="605" spans="8:14" x14ac:dyDescent="0.25">
      <c r="H605" s="5"/>
      <c r="I605" s="5"/>
      <c r="J605" s="5"/>
      <c r="K605" s="5"/>
      <c r="L605" s="5"/>
      <c r="M605" s="5"/>
      <c r="N605" s="5"/>
    </row>
    <row r="606" spans="8:14" x14ac:dyDescent="0.25">
      <c r="H606" s="5"/>
      <c r="I606" s="5"/>
      <c r="J606" s="5"/>
      <c r="K606" s="5"/>
      <c r="L606" s="5"/>
      <c r="M606" s="5"/>
      <c r="N606" s="5"/>
    </row>
    <row r="607" spans="8:14" x14ac:dyDescent="0.25">
      <c r="H607" s="5"/>
      <c r="I607" s="5"/>
      <c r="J607" s="5"/>
      <c r="K607" s="5"/>
      <c r="L607" s="5"/>
      <c r="M607" s="5"/>
      <c r="N607" s="5"/>
    </row>
    <row r="608" spans="8:14" x14ac:dyDescent="0.25">
      <c r="H608" s="5"/>
      <c r="I608" s="5"/>
      <c r="J608" s="5"/>
      <c r="K608" s="5"/>
      <c r="L608" s="5"/>
      <c r="M608" s="5"/>
      <c r="N608" s="5"/>
    </row>
    <row r="609" spans="8:14" x14ac:dyDescent="0.25">
      <c r="H609" s="5"/>
      <c r="I609" s="5"/>
      <c r="J609" s="5"/>
      <c r="K609" s="5"/>
      <c r="L609" s="5"/>
      <c r="M609" s="5"/>
      <c r="N609" s="5"/>
    </row>
    <row r="610" spans="8:14" x14ac:dyDescent="0.25">
      <c r="H610" s="5"/>
      <c r="I610" s="5"/>
      <c r="J610" s="5"/>
      <c r="K610" s="5"/>
      <c r="L610" s="5"/>
      <c r="M610" s="5"/>
      <c r="N610" s="5"/>
    </row>
    <row r="611" spans="8:14" x14ac:dyDescent="0.25">
      <c r="H611" s="5"/>
      <c r="I611" s="5"/>
      <c r="J611" s="5"/>
      <c r="K611" s="5"/>
      <c r="L611" s="5"/>
      <c r="M611" s="5"/>
      <c r="N611" s="5"/>
    </row>
    <row r="612" spans="8:14" x14ac:dyDescent="0.25">
      <c r="H612" s="5"/>
      <c r="I612" s="5"/>
      <c r="J612" s="5"/>
      <c r="K612" s="5"/>
      <c r="L612" s="5"/>
      <c r="M612" s="5"/>
      <c r="N612" s="5"/>
    </row>
    <row r="613" spans="8:14" x14ac:dyDescent="0.25">
      <c r="H613" s="5"/>
      <c r="I613" s="5"/>
      <c r="J613" s="5"/>
      <c r="K613" s="5"/>
      <c r="L613" s="5"/>
      <c r="M613" s="5"/>
      <c r="N613" s="5"/>
    </row>
    <row r="614" spans="8:14" x14ac:dyDescent="0.25">
      <c r="H614" s="5"/>
      <c r="I614" s="5"/>
      <c r="J614" s="5"/>
      <c r="K614" s="5"/>
      <c r="L614" s="5"/>
      <c r="M614" s="5"/>
      <c r="N614" s="5"/>
    </row>
    <row r="615" spans="8:14" x14ac:dyDescent="0.25">
      <c r="H615" s="5"/>
      <c r="I615" s="5"/>
      <c r="J615" s="5"/>
      <c r="K615" s="5"/>
      <c r="L615" s="5"/>
      <c r="M615" s="5"/>
      <c r="N615" s="5"/>
    </row>
    <row r="616" spans="8:14" x14ac:dyDescent="0.25">
      <c r="I616" s="5"/>
      <c r="J616" s="5"/>
      <c r="K616" s="5"/>
      <c r="L616" s="5"/>
      <c r="M616" s="5"/>
      <c r="N616" s="5"/>
    </row>
  </sheetData>
  <sortState xmlns:xlrd2="http://schemas.microsoft.com/office/spreadsheetml/2017/richdata2" ref="A7:G62">
    <sortCondition descending="1" ref="G7:G62"/>
  </sortState>
  <phoneticPr fontId="0" type="noConversion"/>
  <pageMargins left="0.39370078740157483" right="0.39370078740157483" top="0.39370078740157483" bottom="0.39370078740157483" header="0.31496062992125984" footer="0.31496062992125984"/>
  <pageSetup paperSize="9" scale="98" orientation="portrait" verticalDpi="300" r:id="rId1"/>
  <headerFooter alignWithMargins="0"/>
  <rowBreaks count="1" manualBreakCount="1">
    <brk id="60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8"/>
  <sheetViews>
    <sheetView showGridLines="0" zoomScaleNormal="100" workbookViewId="0">
      <selection activeCell="A2" sqref="A2"/>
    </sheetView>
  </sheetViews>
  <sheetFormatPr defaultColWidth="9.109375" defaultRowHeight="13.2" x14ac:dyDescent="0.25"/>
  <cols>
    <col min="1" max="1" width="4.88671875" style="98" customWidth="1"/>
    <col min="2" max="2" width="9" style="98" customWidth="1"/>
    <col min="3" max="3" width="9.109375" style="98" bestFit="1" customWidth="1"/>
    <col min="4" max="11" width="8.6640625" style="98" customWidth="1"/>
    <col min="12" max="12" width="9.6640625" style="98" customWidth="1"/>
    <col min="13" max="16384" width="9.109375" style="98"/>
  </cols>
  <sheetData>
    <row r="1" spans="1:12" ht="18" customHeight="1" x14ac:dyDescent="0.3">
      <c r="A1" s="96" t="s">
        <v>164</v>
      </c>
      <c r="B1" s="96"/>
      <c r="C1" s="96"/>
      <c r="D1" s="96"/>
      <c r="E1" s="96"/>
      <c r="F1" s="97"/>
      <c r="G1" s="96"/>
      <c r="H1" s="96"/>
      <c r="I1" s="96"/>
    </row>
    <row r="2" spans="1:12" ht="18" customHeight="1" x14ac:dyDescent="0.3">
      <c r="A2" s="96"/>
      <c r="B2" s="96"/>
      <c r="C2" s="96"/>
      <c r="D2" s="96"/>
      <c r="E2" s="96"/>
      <c r="F2" s="97"/>
      <c r="G2" s="96"/>
      <c r="H2" s="96"/>
      <c r="I2" s="96"/>
    </row>
    <row r="3" spans="1:12" ht="15" customHeight="1" x14ac:dyDescent="0.25">
      <c r="A3" s="190" t="s">
        <v>165</v>
      </c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1:12" s="102" customFormat="1" ht="42" x14ac:dyDescent="0.25">
      <c r="A4" s="143"/>
      <c r="B4" s="144" t="s">
        <v>166</v>
      </c>
      <c r="C4" s="144" t="s">
        <v>167</v>
      </c>
      <c r="D4" s="144" t="s">
        <v>168</v>
      </c>
      <c r="E4" s="144" t="s">
        <v>169</v>
      </c>
      <c r="F4" s="101" t="s">
        <v>170</v>
      </c>
      <c r="G4" s="101" t="s">
        <v>171</v>
      </c>
      <c r="H4" s="101" t="s">
        <v>172</v>
      </c>
      <c r="I4" s="101" t="s">
        <v>173</v>
      </c>
      <c r="J4" s="101" t="s">
        <v>174</v>
      </c>
      <c r="K4" s="101" t="s">
        <v>175</v>
      </c>
      <c r="L4" s="101" t="s">
        <v>144</v>
      </c>
    </row>
    <row r="5" spans="1:12" x14ac:dyDescent="0.25">
      <c r="A5" s="80">
        <v>1998</v>
      </c>
      <c r="B5" s="145">
        <v>129890</v>
      </c>
      <c r="C5" s="145">
        <v>159404</v>
      </c>
      <c r="D5" s="145">
        <v>125253</v>
      </c>
      <c r="E5" s="145">
        <v>142201</v>
      </c>
      <c r="F5" s="146">
        <v>16785</v>
      </c>
      <c r="G5" s="146">
        <v>0</v>
      </c>
      <c r="H5" s="146">
        <v>5891</v>
      </c>
      <c r="I5" s="146">
        <v>10372</v>
      </c>
      <c r="J5" s="146">
        <v>106350</v>
      </c>
      <c r="K5" s="146">
        <v>18541</v>
      </c>
      <c r="L5" s="191">
        <f>SUM(B5:K5)</f>
        <v>714687</v>
      </c>
    </row>
    <row r="6" spans="1:12" x14ac:dyDescent="0.25">
      <c r="A6" s="80">
        <v>1999</v>
      </c>
      <c r="B6" s="145">
        <v>140021</v>
      </c>
      <c r="C6" s="145">
        <v>159972</v>
      </c>
      <c r="D6" s="145">
        <v>146337</v>
      </c>
      <c r="E6" s="145">
        <v>138355</v>
      </c>
      <c r="F6" s="146">
        <v>24855</v>
      </c>
      <c r="G6" s="146">
        <v>0</v>
      </c>
      <c r="H6" s="146">
        <v>6965</v>
      </c>
      <c r="I6" s="146">
        <v>11012</v>
      </c>
      <c r="J6" s="146">
        <v>112685</v>
      </c>
      <c r="K6" s="146">
        <v>22871</v>
      </c>
      <c r="L6" s="191">
        <f t="shared" ref="L6:L22" si="0">SUM(B6:K6)</f>
        <v>763073</v>
      </c>
    </row>
    <row r="7" spans="1:12" x14ac:dyDescent="0.25">
      <c r="A7" s="80">
        <v>2000</v>
      </c>
      <c r="B7" s="145">
        <v>148354</v>
      </c>
      <c r="C7" s="145">
        <v>165488</v>
      </c>
      <c r="D7" s="145">
        <v>161955</v>
      </c>
      <c r="E7" s="145">
        <v>128510</v>
      </c>
      <c r="F7" s="146">
        <v>24538</v>
      </c>
      <c r="G7" s="146">
        <v>0</v>
      </c>
      <c r="H7" s="146">
        <v>8293</v>
      </c>
      <c r="I7" s="146">
        <v>11882</v>
      </c>
      <c r="J7" s="146">
        <v>125019</v>
      </c>
      <c r="K7" s="146">
        <v>25092</v>
      </c>
      <c r="L7" s="191">
        <f t="shared" si="0"/>
        <v>799131</v>
      </c>
    </row>
    <row r="8" spans="1:12" x14ac:dyDescent="0.25">
      <c r="A8" s="80">
        <v>2001</v>
      </c>
      <c r="B8" s="38">
        <v>157967</v>
      </c>
      <c r="C8" s="124">
        <v>163658</v>
      </c>
      <c r="D8" s="124">
        <v>168923</v>
      </c>
      <c r="E8" s="124">
        <v>138757</v>
      </c>
      <c r="F8" s="124">
        <v>44530</v>
      </c>
      <c r="G8" s="125">
        <v>0</v>
      </c>
      <c r="H8" s="125">
        <v>11373</v>
      </c>
      <c r="I8" s="125">
        <v>17024</v>
      </c>
      <c r="J8" s="125">
        <v>148004</v>
      </c>
      <c r="K8" s="125">
        <v>25276</v>
      </c>
      <c r="L8" s="191">
        <f t="shared" si="0"/>
        <v>875512</v>
      </c>
    </row>
    <row r="9" spans="1:12" x14ac:dyDescent="0.25">
      <c r="A9" s="80">
        <v>2002</v>
      </c>
      <c r="B9" s="38">
        <v>162008</v>
      </c>
      <c r="C9" s="124">
        <v>172754</v>
      </c>
      <c r="D9" s="124">
        <v>183914</v>
      </c>
      <c r="E9" s="124">
        <v>181590</v>
      </c>
      <c r="F9" s="124">
        <v>41909</v>
      </c>
      <c r="G9" s="125">
        <v>0</v>
      </c>
      <c r="H9" s="125">
        <v>13486</v>
      </c>
      <c r="I9" s="125">
        <v>19128</v>
      </c>
      <c r="J9" s="125">
        <v>121949</v>
      </c>
      <c r="K9" s="125">
        <v>22791</v>
      </c>
      <c r="L9" s="191">
        <f t="shared" si="0"/>
        <v>919529</v>
      </c>
    </row>
    <row r="10" spans="1:12" x14ac:dyDescent="0.25">
      <c r="A10" s="80">
        <v>2003</v>
      </c>
      <c r="B10" s="38">
        <v>169008</v>
      </c>
      <c r="C10" s="124">
        <v>185599</v>
      </c>
      <c r="D10" s="124">
        <v>172463</v>
      </c>
      <c r="E10" s="124">
        <v>178002</v>
      </c>
      <c r="F10" s="124">
        <v>35688</v>
      </c>
      <c r="G10" s="125">
        <v>0</v>
      </c>
      <c r="H10" s="125">
        <v>15716</v>
      </c>
      <c r="I10" s="125">
        <v>21415</v>
      </c>
      <c r="J10" s="125">
        <v>130898</v>
      </c>
      <c r="K10" s="125">
        <v>19541</v>
      </c>
      <c r="L10" s="191">
        <f t="shared" si="0"/>
        <v>928330</v>
      </c>
    </row>
    <row r="11" spans="1:12" x14ac:dyDescent="0.25">
      <c r="A11" s="80">
        <v>2004</v>
      </c>
      <c r="B11" s="38">
        <v>175483</v>
      </c>
      <c r="C11" s="124">
        <v>193402</v>
      </c>
      <c r="D11" s="124">
        <v>163980</v>
      </c>
      <c r="E11" s="124">
        <v>186994</v>
      </c>
      <c r="F11" s="124">
        <v>35265</v>
      </c>
      <c r="G11" s="125">
        <v>0</v>
      </c>
      <c r="H11" s="125">
        <v>16643</v>
      </c>
      <c r="I11" s="125">
        <v>22122</v>
      </c>
      <c r="J11" s="125">
        <v>142487</v>
      </c>
      <c r="K11" s="125">
        <v>12569</v>
      </c>
      <c r="L11" s="191">
        <f t="shared" si="0"/>
        <v>948945</v>
      </c>
    </row>
    <row r="12" spans="1:12" x14ac:dyDescent="0.25">
      <c r="A12" s="80">
        <v>2005</v>
      </c>
      <c r="B12" s="38">
        <v>198416</v>
      </c>
      <c r="C12" s="124">
        <v>215190</v>
      </c>
      <c r="D12" s="124">
        <v>189728</v>
      </c>
      <c r="E12" s="124">
        <v>199659</v>
      </c>
      <c r="F12" s="124">
        <v>42214</v>
      </c>
      <c r="G12" s="125">
        <v>0</v>
      </c>
      <c r="H12" s="125">
        <v>18695</v>
      </c>
      <c r="I12" s="125">
        <v>22945</v>
      </c>
      <c r="J12" s="125">
        <v>159817</v>
      </c>
      <c r="K12" s="125">
        <v>13661</v>
      </c>
      <c r="L12" s="191">
        <f t="shared" si="0"/>
        <v>1060325</v>
      </c>
    </row>
    <row r="13" spans="1:12" x14ac:dyDescent="0.25">
      <c r="A13" s="80">
        <v>2006</v>
      </c>
      <c r="B13" s="38">
        <v>226597</v>
      </c>
      <c r="C13" s="124">
        <v>246927</v>
      </c>
      <c r="D13" s="124">
        <v>211074</v>
      </c>
      <c r="E13" s="124">
        <v>220389</v>
      </c>
      <c r="F13" s="124">
        <v>57585</v>
      </c>
      <c r="G13" s="125">
        <v>0</v>
      </c>
      <c r="H13" s="125">
        <v>21396</v>
      </c>
      <c r="I13" s="125">
        <v>25335</v>
      </c>
      <c r="J13" s="125">
        <v>185246</v>
      </c>
      <c r="K13" s="125">
        <v>11995</v>
      </c>
      <c r="L13" s="191">
        <f t="shared" si="0"/>
        <v>1206544</v>
      </c>
    </row>
    <row r="14" spans="1:12" x14ac:dyDescent="0.25">
      <c r="A14" s="147">
        <v>2007</v>
      </c>
      <c r="B14" s="37">
        <v>263299</v>
      </c>
      <c r="C14" s="9">
        <v>287417</v>
      </c>
      <c r="D14" s="9">
        <v>231450</v>
      </c>
      <c r="E14" s="9">
        <v>244845</v>
      </c>
      <c r="F14" s="9">
        <v>66382</v>
      </c>
      <c r="G14" s="9">
        <v>759</v>
      </c>
      <c r="H14" s="9">
        <v>25607</v>
      </c>
      <c r="I14" s="9">
        <v>28116</v>
      </c>
      <c r="J14" s="1">
        <v>215136</v>
      </c>
      <c r="K14" s="1">
        <v>11473</v>
      </c>
      <c r="L14" s="191">
        <f t="shared" si="0"/>
        <v>1374484</v>
      </c>
    </row>
    <row r="15" spans="1:12" x14ac:dyDescent="0.25">
      <c r="A15" s="80">
        <v>2008</v>
      </c>
      <c r="B15" s="38">
        <v>311697</v>
      </c>
      <c r="C15" s="124">
        <v>287944</v>
      </c>
      <c r="D15" s="124">
        <v>253980</v>
      </c>
      <c r="E15" s="124">
        <v>300180</v>
      </c>
      <c r="F15" s="124">
        <v>74609</v>
      </c>
      <c r="G15" s="125">
        <v>3542</v>
      </c>
      <c r="H15" s="125">
        <v>30451</v>
      </c>
      <c r="I15" s="125">
        <v>28736</v>
      </c>
      <c r="J15" s="125">
        <v>228377</v>
      </c>
      <c r="K15" s="125">
        <v>12265</v>
      </c>
      <c r="L15" s="191">
        <f t="shared" si="0"/>
        <v>1531781</v>
      </c>
    </row>
    <row r="16" spans="1:12" x14ac:dyDescent="0.25">
      <c r="A16" s="147">
        <v>2009</v>
      </c>
      <c r="B16" s="38">
        <v>313427</v>
      </c>
      <c r="C16" s="124">
        <v>303046</v>
      </c>
      <c r="D16" s="124">
        <v>249863</v>
      </c>
      <c r="E16" s="124">
        <v>287230</v>
      </c>
      <c r="F16" s="124">
        <v>89881</v>
      </c>
      <c r="G16" s="125">
        <v>4652</v>
      </c>
      <c r="H16" s="125">
        <v>34093</v>
      </c>
      <c r="I16" s="125">
        <v>29327</v>
      </c>
      <c r="J16" s="125">
        <v>257482</v>
      </c>
      <c r="K16" s="125">
        <v>25529</v>
      </c>
      <c r="L16" s="191">
        <f t="shared" si="0"/>
        <v>1594530</v>
      </c>
    </row>
    <row r="17" spans="1:12" x14ac:dyDescent="0.25">
      <c r="A17" s="80">
        <v>2010</v>
      </c>
      <c r="B17" s="38">
        <v>331395</v>
      </c>
      <c r="C17" s="124">
        <v>337720</v>
      </c>
      <c r="D17" s="124">
        <v>267146</v>
      </c>
      <c r="E17" s="124">
        <v>287520</v>
      </c>
      <c r="F17" s="124">
        <v>93212</v>
      </c>
      <c r="G17" s="125">
        <v>6078</v>
      </c>
      <c r="H17" s="125">
        <v>38443</v>
      </c>
      <c r="I17" s="125">
        <v>28279</v>
      </c>
      <c r="J17" s="125">
        <v>278176</v>
      </c>
      <c r="K17" s="125">
        <v>21903</v>
      </c>
      <c r="L17" s="191">
        <f t="shared" si="0"/>
        <v>1689872</v>
      </c>
    </row>
    <row r="18" spans="1:12" x14ac:dyDescent="0.25">
      <c r="A18" s="80">
        <v>2011</v>
      </c>
      <c r="B18" s="38">
        <v>350888</v>
      </c>
      <c r="C18" s="124">
        <v>354634</v>
      </c>
      <c r="D18" s="124">
        <v>291395</v>
      </c>
      <c r="E18" s="124">
        <v>311544</v>
      </c>
      <c r="F18" s="124">
        <v>93466</v>
      </c>
      <c r="G18" s="125">
        <v>8757</v>
      </c>
      <c r="H18" s="125">
        <v>46432</v>
      </c>
      <c r="I18" s="125">
        <v>30933</v>
      </c>
      <c r="J18" s="125">
        <v>306930</v>
      </c>
      <c r="K18" s="125">
        <v>28349</v>
      </c>
      <c r="L18" s="191">
        <f t="shared" si="0"/>
        <v>1823328</v>
      </c>
    </row>
    <row r="19" spans="1:12" x14ac:dyDescent="0.25">
      <c r="A19" s="80">
        <v>2012</v>
      </c>
      <c r="B19" s="38">
        <v>369537</v>
      </c>
      <c r="C19" s="124">
        <v>367275</v>
      </c>
      <c r="D19" s="124">
        <v>311141</v>
      </c>
      <c r="E19" s="124">
        <v>321104</v>
      </c>
      <c r="F19" s="124">
        <v>88279</v>
      </c>
      <c r="G19" s="125">
        <v>27397</v>
      </c>
      <c r="H19" s="125">
        <v>57653</v>
      </c>
      <c r="I19" s="125">
        <v>32999</v>
      </c>
      <c r="J19" s="125">
        <v>349194</v>
      </c>
      <c r="K19" s="125">
        <v>33582</v>
      </c>
      <c r="L19" s="191">
        <f t="shared" si="0"/>
        <v>1958161</v>
      </c>
    </row>
    <row r="20" spans="1:12" x14ac:dyDescent="0.25">
      <c r="A20" s="80">
        <v>2013</v>
      </c>
      <c r="B20" s="38">
        <v>389646</v>
      </c>
      <c r="C20" s="124">
        <v>384986</v>
      </c>
      <c r="D20" s="124">
        <v>306968</v>
      </c>
      <c r="E20" s="124">
        <v>323301</v>
      </c>
      <c r="F20" s="124">
        <v>97917</v>
      </c>
      <c r="G20" s="125">
        <v>45301</v>
      </c>
      <c r="H20" s="125">
        <v>63757</v>
      </c>
      <c r="I20" s="125">
        <v>32155</v>
      </c>
      <c r="J20" s="125">
        <v>369039</v>
      </c>
      <c r="K20" s="125">
        <v>40179</v>
      </c>
      <c r="L20" s="191">
        <f t="shared" si="0"/>
        <v>2053249</v>
      </c>
    </row>
    <row r="21" spans="1:12" x14ac:dyDescent="0.25">
      <c r="A21" s="80">
        <v>2014</v>
      </c>
      <c r="B21" s="38">
        <v>423343</v>
      </c>
      <c r="C21" s="124">
        <v>401633</v>
      </c>
      <c r="D21" s="124">
        <v>331340</v>
      </c>
      <c r="E21" s="124">
        <v>323035</v>
      </c>
      <c r="F21" s="124">
        <v>97083</v>
      </c>
      <c r="G21" s="125">
        <v>59553</v>
      </c>
      <c r="H21" s="125">
        <v>69676</v>
      </c>
      <c r="I21" s="125">
        <v>31391</v>
      </c>
      <c r="J21" s="125">
        <v>381587</v>
      </c>
      <c r="K21" s="125">
        <v>42985</v>
      </c>
      <c r="L21" s="191">
        <f t="shared" si="0"/>
        <v>2161626</v>
      </c>
    </row>
    <row r="22" spans="1:12" x14ac:dyDescent="0.25">
      <c r="A22" s="80">
        <v>2015</v>
      </c>
      <c r="B22" s="38">
        <v>447241</v>
      </c>
      <c r="C22" s="124">
        <v>450173</v>
      </c>
      <c r="D22" s="124">
        <v>368708</v>
      </c>
      <c r="E22" s="124">
        <v>349746</v>
      </c>
      <c r="F22" s="124">
        <v>92855</v>
      </c>
      <c r="G22" s="125">
        <v>74270</v>
      </c>
      <c r="H22" s="125">
        <v>77423</v>
      </c>
      <c r="I22" s="125">
        <v>32580</v>
      </c>
      <c r="J22" s="125">
        <v>420939</v>
      </c>
      <c r="K22" s="125">
        <v>42493</v>
      </c>
      <c r="L22" s="191">
        <f t="shared" si="0"/>
        <v>2356428</v>
      </c>
    </row>
    <row r="23" spans="1:12" x14ac:dyDescent="0.25">
      <c r="A23" s="80">
        <v>2016</v>
      </c>
      <c r="B23" s="1">
        <v>486424</v>
      </c>
      <c r="C23" s="218">
        <v>500533</v>
      </c>
      <c r="D23" s="218">
        <v>405080</v>
      </c>
      <c r="E23" s="218">
        <v>351150</v>
      </c>
      <c r="F23" s="219">
        <v>93255</v>
      </c>
      <c r="G23" s="218">
        <v>100263</v>
      </c>
      <c r="H23" s="219">
        <v>84887</v>
      </c>
      <c r="I23" s="219">
        <v>34358</v>
      </c>
      <c r="J23" s="219">
        <v>473799</v>
      </c>
      <c r="K23" s="219">
        <v>50556</v>
      </c>
      <c r="L23" s="168">
        <f t="shared" ref="L23:L26" si="1">SUM(B23:K23)</f>
        <v>2580305</v>
      </c>
    </row>
    <row r="24" spans="1:12" x14ac:dyDescent="0.25">
      <c r="A24" s="80">
        <v>2017</v>
      </c>
      <c r="B24" s="2">
        <v>536657</v>
      </c>
      <c r="C24" s="218">
        <v>529686</v>
      </c>
      <c r="D24" s="218">
        <v>431510</v>
      </c>
      <c r="E24" s="218">
        <v>373783</v>
      </c>
      <c r="F24" s="218">
        <v>109138</v>
      </c>
      <c r="G24" s="218">
        <v>107951</v>
      </c>
      <c r="H24" s="218">
        <v>92344</v>
      </c>
      <c r="I24" s="218">
        <v>34841</v>
      </c>
      <c r="J24" s="218">
        <v>507044</v>
      </c>
      <c r="K24" s="218">
        <v>55577</v>
      </c>
      <c r="L24" s="168">
        <f t="shared" si="1"/>
        <v>2778531</v>
      </c>
    </row>
    <row r="25" spans="1:12" x14ac:dyDescent="0.25">
      <c r="A25" s="80">
        <v>2018</v>
      </c>
      <c r="B25" s="2">
        <v>574722</v>
      </c>
      <c r="C25" s="218">
        <v>567072</v>
      </c>
      <c r="D25" s="218">
        <v>473665</v>
      </c>
      <c r="E25" s="218">
        <v>373366</v>
      </c>
      <c r="F25" s="218">
        <v>109041</v>
      </c>
      <c r="G25" s="218">
        <v>120056</v>
      </c>
      <c r="H25" s="218">
        <v>101468</v>
      </c>
      <c r="I25" s="218">
        <v>36111</v>
      </c>
      <c r="J25" s="218">
        <v>553024</v>
      </c>
      <c r="K25" s="218">
        <v>56122</v>
      </c>
      <c r="L25" s="168">
        <f t="shared" si="1"/>
        <v>2964647</v>
      </c>
    </row>
    <row r="26" spans="1:12" x14ac:dyDescent="0.25">
      <c r="A26" s="80">
        <v>2019</v>
      </c>
      <c r="B26" s="2">
        <v>629635</v>
      </c>
      <c r="C26" s="218">
        <v>574699</v>
      </c>
      <c r="D26" s="218">
        <v>518614</v>
      </c>
      <c r="E26" s="218">
        <v>412554</v>
      </c>
      <c r="F26" s="218">
        <v>128214</v>
      </c>
      <c r="G26" s="218">
        <v>126333</v>
      </c>
      <c r="H26" s="218">
        <v>111857</v>
      </c>
      <c r="I26" s="218">
        <v>36799</v>
      </c>
      <c r="J26" s="218">
        <v>598028</v>
      </c>
      <c r="K26" s="218">
        <v>50039</v>
      </c>
      <c r="L26" s="168">
        <f t="shared" si="1"/>
        <v>3186772</v>
      </c>
    </row>
    <row r="27" spans="1:12" ht="7.5" customHeight="1" x14ac:dyDescent="0.25">
      <c r="A27" s="192"/>
      <c r="B27" s="103"/>
      <c r="C27" s="104"/>
      <c r="D27" s="104"/>
      <c r="E27" s="104"/>
      <c r="F27" s="104"/>
      <c r="G27" s="105"/>
      <c r="H27" s="105"/>
      <c r="I27" s="105"/>
      <c r="J27" s="105"/>
      <c r="K27" s="105"/>
      <c r="L27" s="191"/>
    </row>
    <row r="28" spans="1:12" ht="7.5" customHeight="1" x14ac:dyDescent="0.25">
      <c r="A28" s="193"/>
      <c r="B28" s="108"/>
      <c r="C28" s="109"/>
      <c r="D28" s="109"/>
      <c r="E28" s="109"/>
      <c r="F28" s="109"/>
      <c r="G28" s="110"/>
      <c r="H28" s="110"/>
      <c r="I28" s="110"/>
      <c r="J28" s="110"/>
      <c r="K28" s="110"/>
      <c r="L28" s="194"/>
    </row>
    <row r="29" spans="1:12" ht="15" customHeight="1" x14ac:dyDescent="0.25">
      <c r="A29" s="195" t="s">
        <v>176</v>
      </c>
      <c r="B29" s="111"/>
      <c r="C29" s="112"/>
      <c r="D29" s="112"/>
      <c r="E29" s="112"/>
      <c r="F29" s="112"/>
      <c r="G29" s="112"/>
      <c r="H29" s="112"/>
      <c r="I29" s="112"/>
      <c r="J29" s="112"/>
      <c r="K29" s="112"/>
      <c r="L29" s="112"/>
    </row>
    <row r="30" spans="1:12" s="102" customFormat="1" ht="42" x14ac:dyDescent="0.25">
      <c r="A30" s="143"/>
      <c r="B30" s="144" t="s">
        <v>166</v>
      </c>
      <c r="C30" s="144" t="s">
        <v>167</v>
      </c>
      <c r="D30" s="144" t="s">
        <v>168</v>
      </c>
      <c r="E30" s="144" t="s">
        <v>169</v>
      </c>
      <c r="F30" s="101" t="s">
        <v>170</v>
      </c>
      <c r="G30" s="101" t="s">
        <v>171</v>
      </c>
      <c r="H30" s="101" t="s">
        <v>172</v>
      </c>
      <c r="I30" s="101" t="s">
        <v>173</v>
      </c>
      <c r="J30" s="101" t="s">
        <v>174</v>
      </c>
      <c r="K30" s="101" t="s">
        <v>175</v>
      </c>
      <c r="L30" s="101" t="s">
        <v>144</v>
      </c>
    </row>
    <row r="31" spans="1:12" x14ac:dyDescent="0.25">
      <c r="A31" s="80">
        <v>1998</v>
      </c>
      <c r="B31" s="38">
        <v>470411</v>
      </c>
      <c r="C31" s="124">
        <v>443870</v>
      </c>
      <c r="D31" s="124">
        <v>210401</v>
      </c>
      <c r="E31" s="124">
        <v>247502</v>
      </c>
      <c r="F31" s="124">
        <v>24826</v>
      </c>
      <c r="G31" s="125">
        <v>139894</v>
      </c>
      <c r="H31" s="125">
        <v>1457</v>
      </c>
      <c r="I31" s="125">
        <v>4465</v>
      </c>
      <c r="J31" s="125">
        <v>91330</v>
      </c>
      <c r="K31" s="125">
        <v>145389</v>
      </c>
      <c r="L31" s="191">
        <f>SUM(B31:K31)</f>
        <v>1779545</v>
      </c>
    </row>
    <row r="32" spans="1:12" x14ac:dyDescent="0.25">
      <c r="A32" s="80">
        <v>1999</v>
      </c>
      <c r="B32" s="38">
        <v>485047</v>
      </c>
      <c r="C32" s="124">
        <v>454634</v>
      </c>
      <c r="D32" s="124">
        <v>223092</v>
      </c>
      <c r="E32" s="124">
        <v>276677</v>
      </c>
      <c r="F32" s="124">
        <v>34634</v>
      </c>
      <c r="G32" s="125">
        <v>140964</v>
      </c>
      <c r="H32" s="125">
        <v>2147</v>
      </c>
      <c r="I32" s="125">
        <v>5146</v>
      </c>
      <c r="J32" s="125">
        <v>112074</v>
      </c>
      <c r="K32" s="125">
        <v>151107</v>
      </c>
      <c r="L32" s="191">
        <f t="shared" ref="L32:L46" si="2">SUM(B32:K32)</f>
        <v>1885522</v>
      </c>
    </row>
    <row r="33" spans="1:12" x14ac:dyDescent="0.25">
      <c r="A33" s="80">
        <v>2000</v>
      </c>
      <c r="B33" s="38">
        <v>524884</v>
      </c>
      <c r="C33" s="124">
        <v>475504</v>
      </c>
      <c r="D33" s="124">
        <v>216470</v>
      </c>
      <c r="E33" s="124">
        <v>302378</v>
      </c>
      <c r="F33" s="124">
        <v>47916</v>
      </c>
      <c r="G33" s="125">
        <v>135415</v>
      </c>
      <c r="H33" s="125">
        <v>3097</v>
      </c>
      <c r="I33" s="125">
        <v>11908</v>
      </c>
      <c r="J33" s="125">
        <v>137016</v>
      </c>
      <c r="K33" s="125">
        <v>147477</v>
      </c>
      <c r="L33" s="191">
        <f t="shared" si="2"/>
        <v>2002065</v>
      </c>
    </row>
    <row r="34" spans="1:12" x14ac:dyDescent="0.25">
      <c r="A34" s="80">
        <v>2001</v>
      </c>
      <c r="B34" s="38">
        <v>587403</v>
      </c>
      <c r="C34" s="124">
        <v>502319</v>
      </c>
      <c r="D34" s="124">
        <v>236279</v>
      </c>
      <c r="E34" s="124">
        <v>330426</v>
      </c>
      <c r="F34" s="124">
        <v>75817</v>
      </c>
      <c r="G34" s="125">
        <v>133627</v>
      </c>
      <c r="H34" s="125">
        <v>6903</v>
      </c>
      <c r="I34" s="125">
        <v>13135</v>
      </c>
      <c r="J34" s="125">
        <v>151112</v>
      </c>
      <c r="K34" s="125">
        <v>138829</v>
      </c>
      <c r="L34" s="191">
        <f t="shared" si="2"/>
        <v>2175850</v>
      </c>
    </row>
    <row r="35" spans="1:12" x14ac:dyDescent="0.25">
      <c r="A35" s="80">
        <v>2002</v>
      </c>
      <c r="B35" s="38">
        <v>613130</v>
      </c>
      <c r="C35" s="124">
        <v>520792</v>
      </c>
      <c r="D35" s="124">
        <v>252754</v>
      </c>
      <c r="E35" s="124">
        <v>344866</v>
      </c>
      <c r="F35" s="124">
        <v>86173</v>
      </c>
      <c r="G35" s="125">
        <v>130668</v>
      </c>
      <c r="H35" s="125">
        <v>13742</v>
      </c>
      <c r="I35" s="125">
        <v>14638</v>
      </c>
      <c r="J35" s="125">
        <v>147439</v>
      </c>
      <c r="K35" s="125">
        <v>141646</v>
      </c>
      <c r="L35" s="191">
        <f t="shared" si="2"/>
        <v>2265848</v>
      </c>
    </row>
    <row r="36" spans="1:12" x14ac:dyDescent="0.25">
      <c r="A36" s="80">
        <v>2003</v>
      </c>
      <c r="B36" s="38">
        <v>622877</v>
      </c>
      <c r="C36" s="124">
        <v>556512</v>
      </c>
      <c r="D36" s="124">
        <v>281428</v>
      </c>
      <c r="E36" s="124">
        <v>342129</v>
      </c>
      <c r="F36" s="124">
        <v>83428</v>
      </c>
      <c r="G36" s="125">
        <v>123247</v>
      </c>
      <c r="H36" s="125">
        <v>23315</v>
      </c>
      <c r="I36" s="125">
        <v>15894</v>
      </c>
      <c r="J36" s="125">
        <v>152397</v>
      </c>
      <c r="K36" s="125">
        <v>149545</v>
      </c>
      <c r="L36" s="191">
        <f t="shared" si="2"/>
        <v>2350772</v>
      </c>
    </row>
    <row r="37" spans="1:12" x14ac:dyDescent="0.25">
      <c r="A37" s="80">
        <v>2004</v>
      </c>
      <c r="B37" s="38">
        <v>644071</v>
      </c>
      <c r="C37" s="124">
        <v>583646</v>
      </c>
      <c r="D37" s="148">
        <v>305159</v>
      </c>
      <c r="E37" s="124">
        <v>370017</v>
      </c>
      <c r="F37" s="124">
        <v>101262</v>
      </c>
      <c r="G37" s="125">
        <v>128758</v>
      </c>
      <c r="H37" s="125">
        <v>31792</v>
      </c>
      <c r="I37" s="125">
        <v>17253</v>
      </c>
      <c r="J37" s="125">
        <v>55275</v>
      </c>
      <c r="K37" s="125">
        <v>273108</v>
      </c>
      <c r="L37" s="191">
        <f t="shared" si="2"/>
        <v>2510341</v>
      </c>
    </row>
    <row r="38" spans="1:12" x14ac:dyDescent="0.25">
      <c r="A38" s="80">
        <v>2005</v>
      </c>
      <c r="B38" s="38">
        <v>699045</v>
      </c>
      <c r="C38" s="124">
        <v>637664</v>
      </c>
      <c r="D38" s="124">
        <v>348254</v>
      </c>
      <c r="E38" s="124">
        <v>415353</v>
      </c>
      <c r="F38" s="124">
        <v>134301</v>
      </c>
      <c r="G38" s="125">
        <v>154310</v>
      </c>
      <c r="H38" s="125">
        <v>39412</v>
      </c>
      <c r="I38" s="125">
        <v>18374</v>
      </c>
      <c r="J38" s="125">
        <v>66254</v>
      </c>
      <c r="K38" s="125">
        <v>300632</v>
      </c>
      <c r="L38" s="191">
        <f t="shared" si="2"/>
        <v>2813599</v>
      </c>
    </row>
    <row r="39" spans="1:12" x14ac:dyDescent="0.25">
      <c r="A39" s="80">
        <v>2006</v>
      </c>
      <c r="B39" s="38">
        <v>758151</v>
      </c>
      <c r="C39" s="124">
        <v>715273</v>
      </c>
      <c r="D39" s="124">
        <v>369157</v>
      </c>
      <c r="E39" s="124">
        <v>449387</v>
      </c>
      <c r="F39" s="124">
        <v>158448</v>
      </c>
      <c r="G39" s="125">
        <v>170013</v>
      </c>
      <c r="H39" s="125">
        <v>45878</v>
      </c>
      <c r="I39" s="125">
        <v>20829</v>
      </c>
      <c r="J39" s="125">
        <v>181690</v>
      </c>
      <c r="K39" s="125">
        <v>232177</v>
      </c>
      <c r="L39" s="191">
        <f t="shared" si="2"/>
        <v>3101003</v>
      </c>
    </row>
    <row r="40" spans="1:12" x14ac:dyDescent="0.25">
      <c r="A40" s="80">
        <v>2007</v>
      </c>
      <c r="B40" s="38">
        <v>841711</v>
      </c>
      <c r="C40" s="124">
        <v>810703</v>
      </c>
      <c r="D40" s="124">
        <v>438325</v>
      </c>
      <c r="E40" s="124">
        <v>522072</v>
      </c>
      <c r="F40" s="124">
        <v>194936</v>
      </c>
      <c r="G40" s="125">
        <v>176284</v>
      </c>
      <c r="H40" s="125">
        <v>58652</v>
      </c>
      <c r="I40" s="125">
        <v>23172</v>
      </c>
      <c r="J40" s="125">
        <v>273139</v>
      </c>
      <c r="K40" s="125">
        <v>204671</v>
      </c>
      <c r="L40" s="191">
        <f t="shared" si="2"/>
        <v>3543665</v>
      </c>
    </row>
    <row r="41" spans="1:12" x14ac:dyDescent="0.25">
      <c r="A41" s="80">
        <v>2008</v>
      </c>
      <c r="B41" s="38">
        <v>906255</v>
      </c>
      <c r="C41" s="124">
        <v>911599</v>
      </c>
      <c r="D41" s="124">
        <v>471727</v>
      </c>
      <c r="E41" s="124">
        <v>586243</v>
      </c>
      <c r="F41" s="124">
        <v>241266</v>
      </c>
      <c r="G41" s="125">
        <v>184634</v>
      </c>
      <c r="H41" s="125">
        <v>70113</v>
      </c>
      <c r="I41" s="125">
        <v>19522</v>
      </c>
      <c r="J41" s="125">
        <v>320350</v>
      </c>
      <c r="K41" s="125">
        <v>180314</v>
      </c>
      <c r="L41" s="191">
        <f t="shared" si="2"/>
        <v>3892023</v>
      </c>
    </row>
    <row r="42" spans="1:12" x14ac:dyDescent="0.25">
      <c r="A42" s="80">
        <v>2009</v>
      </c>
      <c r="B42" s="38">
        <v>925423</v>
      </c>
      <c r="C42" s="124">
        <v>931511</v>
      </c>
      <c r="D42" s="124">
        <v>470766</v>
      </c>
      <c r="E42" s="124">
        <v>601058</v>
      </c>
      <c r="F42" s="124">
        <v>220325</v>
      </c>
      <c r="G42" s="125">
        <v>229741</v>
      </c>
      <c r="H42" s="125">
        <v>90629</v>
      </c>
      <c r="I42" s="125">
        <v>22841</v>
      </c>
      <c r="J42" s="125">
        <v>277152</v>
      </c>
      <c r="K42" s="125">
        <v>226902</v>
      </c>
      <c r="L42" s="191">
        <f t="shared" si="2"/>
        <v>3996348</v>
      </c>
    </row>
    <row r="43" spans="1:12" x14ac:dyDescent="0.25">
      <c r="A43" s="80">
        <v>2010</v>
      </c>
      <c r="B43" s="38">
        <v>965433</v>
      </c>
      <c r="C43" s="124">
        <v>949394</v>
      </c>
      <c r="D43" s="124">
        <v>523828</v>
      </c>
      <c r="E43" s="124">
        <v>637428</v>
      </c>
      <c r="F43" s="124">
        <v>219094</v>
      </c>
      <c r="G43" s="125">
        <v>252642</v>
      </c>
      <c r="H43" s="125">
        <v>107310</v>
      </c>
      <c r="I43" s="125">
        <v>25659</v>
      </c>
      <c r="J43" s="125">
        <v>336376</v>
      </c>
      <c r="K43" s="125">
        <v>193432</v>
      </c>
      <c r="L43" s="191">
        <f t="shared" si="2"/>
        <v>4210596</v>
      </c>
    </row>
    <row r="44" spans="1:12" x14ac:dyDescent="0.25">
      <c r="A44" s="80">
        <v>2011</v>
      </c>
      <c r="B44" s="38">
        <v>1010138</v>
      </c>
      <c r="C44" s="124">
        <v>978809</v>
      </c>
      <c r="D44" s="124">
        <v>604758</v>
      </c>
      <c r="E44" s="124">
        <v>661404</v>
      </c>
      <c r="F44" s="124">
        <v>236712</v>
      </c>
      <c r="G44" s="125">
        <v>252579</v>
      </c>
      <c r="H44" s="125">
        <v>120156</v>
      </c>
      <c r="I44" s="125">
        <v>25412</v>
      </c>
      <c r="J44" s="125">
        <v>345758</v>
      </c>
      <c r="K44" s="125">
        <v>224701</v>
      </c>
      <c r="L44" s="191">
        <f t="shared" si="2"/>
        <v>4460427</v>
      </c>
    </row>
    <row r="45" spans="1:12" x14ac:dyDescent="0.25">
      <c r="A45" s="80">
        <v>2012</v>
      </c>
      <c r="B45" s="38">
        <v>1043396</v>
      </c>
      <c r="C45" s="124">
        <v>1002083</v>
      </c>
      <c r="D45" s="124">
        <v>657148</v>
      </c>
      <c r="E45" s="124">
        <v>650065</v>
      </c>
      <c r="F45" s="124">
        <v>223850</v>
      </c>
      <c r="G45" s="125">
        <v>256710</v>
      </c>
      <c r="H45" s="125">
        <v>136070</v>
      </c>
      <c r="I45" s="125">
        <v>27345</v>
      </c>
      <c r="J45" s="125">
        <v>428556</v>
      </c>
      <c r="K45" s="125">
        <v>181056</v>
      </c>
      <c r="L45" s="191">
        <f t="shared" si="2"/>
        <v>4606279</v>
      </c>
    </row>
    <row r="46" spans="1:12" x14ac:dyDescent="0.25">
      <c r="A46" s="80">
        <v>2013</v>
      </c>
      <c r="B46" s="38">
        <v>1073801</v>
      </c>
      <c r="C46" s="124">
        <v>1024763</v>
      </c>
      <c r="D46" s="124">
        <v>703060</v>
      </c>
      <c r="E46" s="124">
        <v>661275</v>
      </c>
      <c r="F46" s="124">
        <v>213267</v>
      </c>
      <c r="G46" s="125">
        <v>258973</v>
      </c>
      <c r="H46" s="125">
        <v>147732</v>
      </c>
      <c r="I46" s="125">
        <v>31888</v>
      </c>
      <c r="J46" s="125">
        <v>442363</v>
      </c>
      <c r="K46" s="125">
        <v>200808</v>
      </c>
      <c r="L46" s="191">
        <f t="shared" si="2"/>
        <v>4757930</v>
      </c>
    </row>
    <row r="47" spans="1:12" x14ac:dyDescent="0.25">
      <c r="A47" s="80">
        <v>2014</v>
      </c>
      <c r="B47" s="166">
        <v>1103358</v>
      </c>
      <c r="C47" s="148">
        <v>1111981</v>
      </c>
      <c r="D47" s="148">
        <v>730062</v>
      </c>
      <c r="E47" s="148">
        <v>687474</v>
      </c>
      <c r="F47" s="148">
        <v>230069</v>
      </c>
      <c r="G47" s="167">
        <v>261594</v>
      </c>
      <c r="H47" s="167">
        <v>162885</v>
      </c>
      <c r="I47" s="167">
        <v>40094</v>
      </c>
      <c r="J47" s="167">
        <v>466323</v>
      </c>
      <c r="K47" s="167">
        <v>205539</v>
      </c>
      <c r="L47" s="168">
        <f t="shared" ref="L47:L52" si="3">SUM(B47:K47)</f>
        <v>4999379</v>
      </c>
    </row>
    <row r="48" spans="1:12" x14ac:dyDescent="0.25">
      <c r="A48" s="80">
        <v>2015</v>
      </c>
      <c r="B48" s="166">
        <v>1163127</v>
      </c>
      <c r="C48" s="148">
        <v>1169856</v>
      </c>
      <c r="D48" s="148">
        <v>756642</v>
      </c>
      <c r="E48" s="148">
        <v>709140</v>
      </c>
      <c r="F48" s="148">
        <v>247129</v>
      </c>
      <c r="G48" s="167">
        <v>297131</v>
      </c>
      <c r="H48" s="167">
        <v>184733</v>
      </c>
      <c r="I48" s="167">
        <v>46278</v>
      </c>
      <c r="J48" s="167">
        <v>481130</v>
      </c>
      <c r="K48" s="167">
        <v>228039</v>
      </c>
      <c r="L48" s="168">
        <f t="shared" si="3"/>
        <v>5283205</v>
      </c>
    </row>
    <row r="49" spans="1:12" x14ac:dyDescent="0.25">
      <c r="A49" s="80">
        <v>2016</v>
      </c>
      <c r="B49" s="1">
        <v>1204796</v>
      </c>
      <c r="C49" s="218">
        <v>1238595</v>
      </c>
      <c r="D49" s="218">
        <v>802977</v>
      </c>
      <c r="E49" s="218">
        <v>723811</v>
      </c>
      <c r="F49" s="219">
        <v>296213</v>
      </c>
      <c r="G49" s="218">
        <v>282966</v>
      </c>
      <c r="H49" s="219">
        <v>207546</v>
      </c>
      <c r="I49" s="219">
        <v>56247</v>
      </c>
      <c r="J49" s="219">
        <v>530987</v>
      </c>
      <c r="K49" s="219">
        <v>248710</v>
      </c>
      <c r="L49" s="168">
        <f t="shared" si="3"/>
        <v>5592848</v>
      </c>
    </row>
    <row r="50" spans="1:12" x14ac:dyDescent="0.25">
      <c r="A50" s="80">
        <v>2017</v>
      </c>
      <c r="B50" s="2">
        <v>1266281</v>
      </c>
      <c r="C50" s="218">
        <v>1266440</v>
      </c>
      <c r="D50" s="218">
        <v>849271</v>
      </c>
      <c r="E50" s="218">
        <v>746894</v>
      </c>
      <c r="F50" s="218">
        <v>319390</v>
      </c>
      <c r="G50" s="218">
        <v>335279</v>
      </c>
      <c r="H50" s="218">
        <v>238086</v>
      </c>
      <c r="I50" s="218">
        <v>58155</v>
      </c>
      <c r="J50" s="218">
        <v>588983</v>
      </c>
      <c r="K50" s="218">
        <v>289445</v>
      </c>
      <c r="L50" s="168">
        <f t="shared" si="3"/>
        <v>5958224</v>
      </c>
    </row>
    <row r="51" spans="1:12" x14ac:dyDescent="0.25">
      <c r="A51" s="80">
        <v>2018</v>
      </c>
      <c r="B51" s="2">
        <v>1330443</v>
      </c>
      <c r="C51" s="218">
        <v>1318884</v>
      </c>
      <c r="D51" s="218">
        <v>888919</v>
      </c>
      <c r="E51" s="218">
        <v>753690</v>
      </c>
      <c r="F51" s="218">
        <v>350537</v>
      </c>
      <c r="G51" s="218">
        <v>364304</v>
      </c>
      <c r="H51" s="218">
        <v>262817</v>
      </c>
      <c r="I51" s="218">
        <v>60289</v>
      </c>
      <c r="J51" s="218">
        <v>647862</v>
      </c>
      <c r="K51" s="218">
        <v>320417</v>
      </c>
      <c r="L51" s="168">
        <f t="shared" si="3"/>
        <v>6298162</v>
      </c>
    </row>
    <row r="52" spans="1:12" x14ac:dyDescent="0.25">
      <c r="A52" s="80">
        <v>2019</v>
      </c>
      <c r="B52" s="2">
        <v>1366133</v>
      </c>
      <c r="C52" s="218">
        <v>1338381</v>
      </c>
      <c r="D52" s="218">
        <v>946387</v>
      </c>
      <c r="E52" s="218">
        <v>796351</v>
      </c>
      <c r="F52" s="218">
        <v>350266</v>
      </c>
      <c r="G52" s="218">
        <v>383898</v>
      </c>
      <c r="H52" s="218">
        <v>282847</v>
      </c>
      <c r="I52" s="218">
        <v>71047</v>
      </c>
      <c r="J52" s="218">
        <v>706697</v>
      </c>
      <c r="K52" s="218">
        <v>345543</v>
      </c>
      <c r="L52" s="168">
        <f t="shared" si="3"/>
        <v>6587550</v>
      </c>
    </row>
    <row r="53" spans="1:12" x14ac:dyDescent="0.25">
      <c r="A53" s="80"/>
      <c r="B53" s="38"/>
      <c r="C53" s="124"/>
      <c r="D53" s="124"/>
      <c r="E53" s="124"/>
      <c r="F53" s="124"/>
      <c r="G53" s="125"/>
      <c r="H53" s="125"/>
      <c r="I53" s="125"/>
      <c r="J53" s="125"/>
      <c r="K53" s="125"/>
      <c r="L53" s="191"/>
    </row>
    <row r="54" spans="1:12" ht="15.6" x14ac:dyDescent="0.25">
      <c r="A54" s="113">
        <v>1</v>
      </c>
      <c r="B54" s="114" t="s">
        <v>177</v>
      </c>
      <c r="D54" s="106"/>
      <c r="E54" s="106"/>
      <c r="F54" s="106"/>
      <c r="G54" s="106"/>
      <c r="H54" s="106"/>
      <c r="I54" s="106"/>
    </row>
    <row r="55" spans="1:12" x14ac:dyDescent="0.25">
      <c r="B55" s="149" t="s">
        <v>178</v>
      </c>
      <c r="D55" s="106"/>
      <c r="E55" s="106"/>
      <c r="F55" s="106"/>
      <c r="G55" s="106"/>
      <c r="H55" s="106"/>
      <c r="I55" s="106"/>
    </row>
    <row r="56" spans="1:12" s="151" customFormat="1" ht="15.6" x14ac:dyDescent="0.25">
      <c r="A56" s="113">
        <v>2</v>
      </c>
      <c r="B56" s="114" t="s">
        <v>179</v>
      </c>
      <c r="D56" s="150"/>
      <c r="E56" s="150"/>
      <c r="F56" s="150"/>
      <c r="G56" s="150"/>
      <c r="H56" s="150"/>
      <c r="I56" s="150"/>
    </row>
    <row r="57" spans="1:12" ht="15.6" x14ac:dyDescent="0.25">
      <c r="A57" s="113">
        <v>3</v>
      </c>
      <c r="B57" s="114" t="s">
        <v>180</v>
      </c>
    </row>
    <row r="58" spans="1:12" ht="15.6" x14ac:dyDescent="0.25">
      <c r="A58" s="113">
        <v>4</v>
      </c>
      <c r="B58" s="114" t="s">
        <v>330</v>
      </c>
      <c r="D58" s="106"/>
      <c r="E58" s="106"/>
      <c r="F58" s="106"/>
      <c r="G58" s="106"/>
      <c r="H58" s="106"/>
      <c r="I58" s="106"/>
    </row>
    <row r="59" spans="1:12" ht="15.6" x14ac:dyDescent="0.25">
      <c r="A59" s="113">
        <v>5</v>
      </c>
      <c r="B59" s="114" t="s">
        <v>181</v>
      </c>
      <c r="D59" s="106"/>
      <c r="E59" s="106"/>
      <c r="F59" s="106"/>
      <c r="G59" s="106"/>
      <c r="H59" s="106"/>
      <c r="I59" s="106"/>
    </row>
    <row r="60" spans="1:12" ht="15.6" x14ac:dyDescent="0.25">
      <c r="A60" s="113">
        <v>6</v>
      </c>
      <c r="B60" s="114" t="s">
        <v>182</v>
      </c>
      <c r="D60" s="106"/>
      <c r="E60" s="106"/>
      <c r="F60" s="106"/>
      <c r="G60" s="106"/>
      <c r="H60" s="106"/>
      <c r="I60" s="106"/>
    </row>
    <row r="61" spans="1:12" ht="15.6" x14ac:dyDescent="0.25">
      <c r="A61" s="113">
        <v>7</v>
      </c>
      <c r="B61" s="114" t="s">
        <v>183</v>
      </c>
      <c r="D61" s="106"/>
      <c r="E61" s="106"/>
      <c r="F61" s="106"/>
      <c r="G61" s="106"/>
      <c r="H61" s="106"/>
      <c r="I61" s="106"/>
    </row>
    <row r="62" spans="1:12" ht="15.6" x14ac:dyDescent="0.25">
      <c r="A62" s="113">
        <v>8</v>
      </c>
      <c r="B62" s="114" t="s">
        <v>184</v>
      </c>
      <c r="D62" s="106"/>
      <c r="E62" s="106"/>
      <c r="F62" s="106"/>
      <c r="G62" s="106"/>
      <c r="H62" s="106"/>
      <c r="I62" s="106"/>
    </row>
    <row r="63" spans="1:12" ht="15.6" x14ac:dyDescent="0.25">
      <c r="A63" s="113">
        <v>9</v>
      </c>
      <c r="B63" s="114" t="s">
        <v>185</v>
      </c>
      <c r="D63" s="106"/>
      <c r="E63" s="106"/>
      <c r="F63" s="106"/>
      <c r="G63" s="106"/>
      <c r="H63" s="106"/>
      <c r="I63" s="106"/>
    </row>
    <row r="64" spans="1:12" x14ac:dyDescent="0.25">
      <c r="A64" s="98" t="s">
        <v>186</v>
      </c>
      <c r="C64" s="107"/>
      <c r="D64" s="106"/>
      <c r="E64" s="106"/>
      <c r="F64" s="106"/>
      <c r="G64" s="106"/>
      <c r="H64" s="106"/>
      <c r="I64" s="106"/>
    </row>
    <row r="65" spans="1:12" ht="15" customHeight="1" x14ac:dyDescent="0.25">
      <c r="D65" s="107"/>
      <c r="E65" s="107"/>
      <c r="F65" s="107"/>
      <c r="G65" s="107"/>
      <c r="H65" s="107"/>
      <c r="I65" s="107"/>
    </row>
    <row r="66" spans="1:12" x14ac:dyDescent="0.25">
      <c r="A66" s="112"/>
      <c r="B66" s="112"/>
      <c r="C66" s="106"/>
      <c r="D66" s="106"/>
      <c r="E66" s="106"/>
      <c r="F66" s="106"/>
      <c r="G66" s="106"/>
      <c r="H66" s="106"/>
      <c r="I66" s="106"/>
    </row>
    <row r="67" spans="1:12" x14ac:dyDescent="0.25">
      <c r="A67" s="115"/>
      <c r="B67" s="116"/>
      <c r="C67" s="117"/>
      <c r="D67" s="117"/>
      <c r="E67" s="117"/>
      <c r="F67" s="117"/>
      <c r="I67" s="117"/>
      <c r="L67" s="173"/>
    </row>
    <row r="68" spans="1:12" x14ac:dyDescent="0.25">
      <c r="A68" s="118"/>
      <c r="B68" s="116"/>
      <c r="C68" s="117"/>
      <c r="D68" s="117"/>
      <c r="E68" s="117"/>
      <c r="F68" s="117"/>
      <c r="I68" s="117"/>
      <c r="L68" s="173"/>
    </row>
    <row r="69" spans="1:12" x14ac:dyDescent="0.25">
      <c r="A69" s="116"/>
      <c r="B69" s="116"/>
      <c r="C69" s="117"/>
      <c r="D69" s="117"/>
      <c r="E69" s="117"/>
      <c r="F69" s="117"/>
      <c r="I69" s="117"/>
      <c r="L69" s="173"/>
    </row>
    <row r="70" spans="1:12" x14ac:dyDescent="0.25">
      <c r="A70" s="116"/>
      <c r="B70" s="116"/>
      <c r="C70" s="117"/>
      <c r="D70" s="117"/>
      <c r="E70" s="117"/>
      <c r="F70" s="117"/>
      <c r="I70" s="117"/>
      <c r="L70" s="173"/>
    </row>
    <row r="71" spans="1:12" x14ac:dyDescent="0.25">
      <c r="A71" s="119"/>
      <c r="B71" s="116"/>
      <c r="C71" s="117"/>
      <c r="D71" s="117"/>
      <c r="E71" s="117"/>
      <c r="F71" s="117"/>
      <c r="G71" s="117"/>
      <c r="H71" s="117"/>
      <c r="I71" s="117"/>
      <c r="J71" s="173"/>
      <c r="K71" s="173"/>
      <c r="L71" s="173"/>
    </row>
    <row r="72" spans="1:12" x14ac:dyDescent="0.25">
      <c r="A72" s="120"/>
      <c r="B72" s="116"/>
      <c r="C72" s="117"/>
      <c r="D72" s="117"/>
      <c r="E72" s="117"/>
      <c r="F72" s="117"/>
      <c r="G72" s="117"/>
      <c r="H72" s="117"/>
      <c r="I72" s="117"/>
      <c r="J72" s="173"/>
      <c r="K72" s="173"/>
      <c r="L72" s="173"/>
    </row>
    <row r="73" spans="1:12" x14ac:dyDescent="0.25">
      <c r="A73" s="120"/>
      <c r="B73" s="116"/>
      <c r="C73" s="117"/>
      <c r="D73" s="117"/>
      <c r="E73" s="117"/>
      <c r="F73" s="117"/>
      <c r="G73" s="117"/>
      <c r="H73" s="117"/>
      <c r="I73" s="117"/>
      <c r="J73" s="173"/>
      <c r="K73" s="173"/>
      <c r="L73" s="173"/>
    </row>
    <row r="74" spans="1:12" x14ac:dyDescent="0.25">
      <c r="A74" s="116"/>
      <c r="B74" s="116"/>
      <c r="C74" s="117"/>
      <c r="D74" s="117"/>
      <c r="E74" s="117"/>
      <c r="F74" s="117"/>
      <c r="I74" s="117"/>
      <c r="L74" s="173"/>
    </row>
    <row r="75" spans="1:12" x14ac:dyDescent="0.25">
      <c r="A75" s="121"/>
      <c r="B75" s="116"/>
      <c r="C75" s="117"/>
      <c r="D75" s="117"/>
      <c r="E75" s="117"/>
      <c r="F75" s="117"/>
      <c r="G75" s="117"/>
      <c r="H75" s="117"/>
      <c r="I75" s="117"/>
      <c r="J75" s="173"/>
      <c r="K75" s="173"/>
      <c r="L75" s="173"/>
    </row>
    <row r="76" spans="1:12" x14ac:dyDescent="0.25">
      <c r="A76" s="122"/>
      <c r="B76" s="116"/>
      <c r="C76" s="117"/>
      <c r="D76" s="117"/>
      <c r="E76" s="117"/>
      <c r="F76" s="117"/>
      <c r="G76" s="117"/>
      <c r="H76" s="117"/>
      <c r="I76" s="117"/>
      <c r="J76" s="173"/>
      <c r="K76" s="173"/>
      <c r="L76" s="173"/>
    </row>
    <row r="78" spans="1:12" ht="15" customHeight="1" x14ac:dyDescent="0.25">
      <c r="C78" s="107"/>
      <c r="D78" s="107"/>
      <c r="E78" s="107"/>
      <c r="F78" s="107"/>
      <c r="G78" s="107"/>
      <c r="H78" s="107"/>
      <c r="I78" s="107"/>
    </row>
    <row r="79" spans="1:12" ht="15" customHeight="1" x14ac:dyDescent="0.25">
      <c r="C79" s="107"/>
      <c r="D79" s="107"/>
      <c r="E79" s="107"/>
      <c r="F79" s="107"/>
      <c r="G79" s="107"/>
      <c r="H79" s="107"/>
      <c r="I79" s="107"/>
    </row>
    <row r="80" spans="1:12" ht="15" customHeight="1" x14ac:dyDescent="0.25">
      <c r="C80" s="107"/>
      <c r="D80" s="107"/>
      <c r="E80" s="107"/>
      <c r="F80" s="107"/>
      <c r="G80" s="107"/>
      <c r="H80" s="107"/>
      <c r="I80" s="107"/>
    </row>
    <row r="81" spans="3:9" ht="15" customHeight="1" x14ac:dyDescent="0.25">
      <c r="C81" s="107"/>
      <c r="D81" s="107"/>
      <c r="E81" s="107"/>
      <c r="F81" s="107"/>
      <c r="G81" s="107"/>
      <c r="H81" s="107"/>
      <c r="I81" s="107"/>
    </row>
    <row r="82" spans="3:9" ht="15" customHeight="1" x14ac:dyDescent="0.25">
      <c r="C82" s="107"/>
      <c r="D82" s="107"/>
      <c r="E82" s="107"/>
      <c r="F82" s="107"/>
      <c r="G82" s="107"/>
      <c r="H82" s="107"/>
      <c r="I82" s="107"/>
    </row>
    <row r="83" spans="3:9" ht="15" customHeight="1" x14ac:dyDescent="0.25">
      <c r="C83" s="107"/>
      <c r="D83" s="107"/>
      <c r="E83" s="107"/>
      <c r="F83" s="107"/>
      <c r="G83" s="107"/>
      <c r="H83" s="107"/>
      <c r="I83" s="107"/>
    </row>
    <row r="84" spans="3:9" ht="15" customHeight="1" x14ac:dyDescent="0.25">
      <c r="C84" s="107"/>
      <c r="D84" s="107"/>
      <c r="E84" s="107"/>
      <c r="F84" s="107"/>
      <c r="G84" s="107"/>
      <c r="H84" s="107"/>
      <c r="I84" s="107"/>
    </row>
    <row r="85" spans="3:9" ht="15" customHeight="1" x14ac:dyDescent="0.25">
      <c r="C85" s="107"/>
      <c r="D85" s="107"/>
      <c r="E85" s="107"/>
      <c r="F85" s="107"/>
      <c r="G85" s="107"/>
      <c r="H85" s="107"/>
      <c r="I85" s="107"/>
    </row>
    <row r="86" spans="3:9" ht="15" customHeight="1" x14ac:dyDescent="0.25">
      <c r="C86" s="107"/>
      <c r="D86" s="107"/>
      <c r="E86" s="107"/>
      <c r="F86" s="107"/>
      <c r="G86" s="107"/>
      <c r="H86" s="107"/>
      <c r="I86" s="107"/>
    </row>
    <row r="87" spans="3:9" ht="15" customHeight="1" x14ac:dyDescent="0.25">
      <c r="C87" s="107"/>
      <c r="D87" s="107"/>
      <c r="E87" s="107"/>
      <c r="F87" s="107"/>
      <c r="G87" s="107"/>
      <c r="H87" s="107"/>
      <c r="I87" s="107"/>
    </row>
    <row r="88" spans="3:9" ht="15" customHeight="1" x14ac:dyDescent="0.25">
      <c r="C88" s="107"/>
      <c r="D88" s="107"/>
      <c r="E88" s="107"/>
      <c r="F88" s="107"/>
      <c r="G88" s="107"/>
      <c r="H88" s="107"/>
      <c r="I88" s="107"/>
    </row>
    <row r="89" spans="3:9" ht="15" customHeight="1" x14ac:dyDescent="0.25">
      <c r="C89" s="107"/>
      <c r="D89" s="107"/>
      <c r="E89" s="107"/>
      <c r="F89" s="107"/>
      <c r="G89" s="107"/>
      <c r="H89" s="107"/>
      <c r="I89" s="107"/>
    </row>
    <row r="90" spans="3:9" ht="15" customHeight="1" x14ac:dyDescent="0.25">
      <c r="C90" s="107"/>
      <c r="D90" s="107"/>
      <c r="E90" s="107"/>
      <c r="F90" s="107"/>
      <c r="G90" s="107"/>
      <c r="H90" s="107"/>
      <c r="I90" s="107"/>
    </row>
    <row r="91" spans="3:9" ht="15" customHeight="1" x14ac:dyDescent="0.25">
      <c r="C91" s="107"/>
      <c r="D91" s="107"/>
      <c r="E91" s="107"/>
      <c r="F91" s="107"/>
      <c r="G91" s="107"/>
      <c r="H91" s="107"/>
      <c r="I91" s="107"/>
    </row>
    <row r="92" spans="3:9" ht="15" customHeight="1" x14ac:dyDescent="0.25">
      <c r="C92" s="107"/>
      <c r="D92" s="107"/>
      <c r="E92" s="107"/>
      <c r="F92" s="107"/>
      <c r="G92" s="107"/>
      <c r="H92" s="107"/>
      <c r="I92" s="107"/>
    </row>
    <row r="93" spans="3:9" ht="15" customHeight="1" x14ac:dyDescent="0.25">
      <c r="C93" s="107"/>
      <c r="D93" s="107"/>
      <c r="E93" s="107"/>
      <c r="F93" s="107"/>
      <c r="G93" s="107"/>
      <c r="H93" s="107"/>
      <c r="I93" s="107"/>
    </row>
    <row r="94" spans="3:9" x14ac:dyDescent="0.25">
      <c r="C94" s="107"/>
      <c r="D94" s="107"/>
      <c r="E94" s="107"/>
      <c r="F94" s="107"/>
      <c r="G94" s="107"/>
      <c r="H94" s="107"/>
      <c r="I94" s="107"/>
    </row>
    <row r="95" spans="3:9" x14ac:dyDescent="0.25">
      <c r="C95" s="107"/>
      <c r="D95" s="107"/>
      <c r="E95" s="107"/>
      <c r="F95" s="107"/>
      <c r="G95" s="107"/>
      <c r="H95" s="107"/>
      <c r="I95" s="107"/>
    </row>
    <row r="96" spans="3:9" x14ac:dyDescent="0.25">
      <c r="C96" s="107"/>
      <c r="D96" s="107"/>
      <c r="E96" s="107"/>
      <c r="F96" s="107"/>
      <c r="G96" s="107"/>
      <c r="H96" s="107"/>
      <c r="I96" s="107"/>
    </row>
    <row r="97" spans="3:9" x14ac:dyDescent="0.25">
      <c r="C97" s="107"/>
      <c r="D97" s="107"/>
      <c r="E97" s="107"/>
      <c r="F97" s="107"/>
      <c r="G97" s="107"/>
      <c r="H97" s="107"/>
      <c r="I97" s="107"/>
    </row>
    <row r="98" spans="3:9" x14ac:dyDescent="0.25">
      <c r="C98" s="107"/>
      <c r="D98" s="107"/>
      <c r="E98" s="107"/>
      <c r="F98" s="107"/>
      <c r="G98" s="107"/>
      <c r="H98" s="107"/>
      <c r="I98" s="107"/>
    </row>
    <row r="99" spans="3:9" x14ac:dyDescent="0.25">
      <c r="C99" s="107"/>
      <c r="D99" s="107"/>
      <c r="E99" s="107"/>
      <c r="F99" s="107"/>
      <c r="G99" s="107"/>
      <c r="H99" s="107"/>
      <c r="I99" s="107"/>
    </row>
    <row r="100" spans="3:9" x14ac:dyDescent="0.25">
      <c r="C100" s="107"/>
      <c r="D100" s="107"/>
      <c r="E100" s="107"/>
      <c r="F100" s="107"/>
      <c r="G100" s="107"/>
      <c r="H100" s="107"/>
      <c r="I100" s="107"/>
    </row>
    <row r="101" spans="3:9" x14ac:dyDescent="0.25">
      <c r="C101" s="107"/>
      <c r="D101" s="107"/>
      <c r="E101" s="107"/>
      <c r="F101" s="107"/>
      <c r="G101" s="107"/>
      <c r="H101" s="107"/>
      <c r="I101" s="107"/>
    </row>
    <row r="102" spans="3:9" x14ac:dyDescent="0.25">
      <c r="C102" s="107"/>
      <c r="D102" s="107"/>
      <c r="E102" s="107"/>
      <c r="F102" s="107"/>
      <c r="G102" s="107"/>
      <c r="H102" s="107"/>
      <c r="I102" s="107"/>
    </row>
    <row r="103" spans="3:9" x14ac:dyDescent="0.25">
      <c r="C103" s="107"/>
      <c r="D103" s="107"/>
      <c r="E103" s="107"/>
      <c r="F103" s="107"/>
      <c r="G103" s="107"/>
      <c r="H103" s="107"/>
      <c r="I103" s="107"/>
    </row>
    <row r="104" spans="3:9" x14ac:dyDescent="0.25">
      <c r="C104" s="107"/>
      <c r="D104" s="107"/>
      <c r="E104" s="107"/>
      <c r="F104" s="107"/>
      <c r="G104" s="107"/>
      <c r="H104" s="107"/>
      <c r="I104" s="107"/>
    </row>
    <row r="105" spans="3:9" x14ac:dyDescent="0.25">
      <c r="C105" s="107"/>
      <c r="D105" s="107"/>
      <c r="E105" s="107"/>
      <c r="F105" s="107"/>
      <c r="G105" s="107"/>
      <c r="H105" s="107"/>
      <c r="I105" s="107"/>
    </row>
    <row r="106" spans="3:9" x14ac:dyDescent="0.25">
      <c r="C106" s="107"/>
      <c r="D106" s="107"/>
      <c r="E106" s="107"/>
      <c r="F106" s="107"/>
      <c r="G106" s="107"/>
      <c r="H106" s="107"/>
      <c r="I106" s="107"/>
    </row>
    <row r="107" spans="3:9" x14ac:dyDescent="0.25">
      <c r="C107" s="107"/>
      <c r="D107" s="107"/>
      <c r="E107" s="107"/>
      <c r="F107" s="107"/>
      <c r="G107" s="107"/>
      <c r="H107" s="107"/>
      <c r="I107" s="107"/>
    </row>
    <row r="108" spans="3:9" x14ac:dyDescent="0.25">
      <c r="C108" s="107"/>
      <c r="D108" s="107"/>
      <c r="E108" s="107"/>
      <c r="F108" s="107"/>
      <c r="G108" s="107"/>
      <c r="H108" s="107"/>
      <c r="I108" s="107"/>
    </row>
  </sheetData>
  <pageMargins left="0.75" right="0.75" top="1" bottom="1" header="0.5" footer="0.5"/>
  <pageSetup paperSize="9" scale="76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2"/>
  <sheetViews>
    <sheetView showGridLines="0" zoomScaleNormal="100" workbookViewId="0">
      <selection activeCell="E19" sqref="E19"/>
    </sheetView>
  </sheetViews>
  <sheetFormatPr defaultRowHeight="13.2" x14ac:dyDescent="0.25"/>
  <cols>
    <col min="1" max="1" width="13.5546875" customWidth="1"/>
    <col min="2" max="3" width="10.33203125" bestFit="1" customWidth="1"/>
    <col min="4" max="4" width="10.6640625" bestFit="1" customWidth="1"/>
    <col min="5" max="5" width="13.44140625" bestFit="1" customWidth="1"/>
    <col min="6" max="6" width="14.5546875" bestFit="1" customWidth="1"/>
    <col min="7" max="7" width="11" bestFit="1" customWidth="1"/>
  </cols>
  <sheetData>
    <row r="1" spans="1:10" ht="18" customHeight="1" x14ac:dyDescent="0.3">
      <c r="A1" s="64" t="s">
        <v>394</v>
      </c>
      <c r="B1" s="64"/>
      <c r="C1" s="64"/>
      <c r="D1" s="64"/>
      <c r="E1" s="64"/>
      <c r="F1" s="64"/>
      <c r="G1" s="35"/>
    </row>
    <row r="2" spans="1:10" ht="15" customHeight="1" x14ac:dyDescent="0.25">
      <c r="A2" s="223"/>
      <c r="B2" s="223"/>
      <c r="C2" s="223"/>
      <c r="D2" s="223"/>
      <c r="E2" s="223"/>
      <c r="F2" s="223"/>
      <c r="G2" s="223"/>
    </row>
    <row r="3" spans="1:10" ht="15" customHeight="1" x14ac:dyDescent="0.25">
      <c r="A3" s="234"/>
      <c r="B3" s="235" t="s">
        <v>187</v>
      </c>
      <c r="C3" s="236" t="s">
        <v>187</v>
      </c>
      <c r="D3" s="236" t="s">
        <v>76</v>
      </c>
      <c r="E3" s="236" t="s">
        <v>188</v>
      </c>
      <c r="F3" s="236" t="s">
        <v>189</v>
      </c>
      <c r="G3" s="236" t="s">
        <v>190</v>
      </c>
      <c r="H3" s="5"/>
    </row>
    <row r="4" spans="1:10" ht="15" customHeight="1" x14ac:dyDescent="0.25">
      <c r="A4" s="223"/>
      <c r="B4" s="237" t="s">
        <v>191</v>
      </c>
      <c r="C4" s="78" t="s">
        <v>192</v>
      </c>
      <c r="D4" s="78" t="s">
        <v>193</v>
      </c>
      <c r="E4" s="78" t="s">
        <v>194</v>
      </c>
      <c r="F4" s="78" t="s">
        <v>85</v>
      </c>
      <c r="G4" s="78" t="s">
        <v>195</v>
      </c>
      <c r="H4" s="12"/>
    </row>
    <row r="5" spans="1:10" ht="15" customHeight="1" x14ac:dyDescent="0.25">
      <c r="A5" s="36"/>
      <c r="B5" s="238"/>
      <c r="C5" s="239" t="s">
        <v>196</v>
      </c>
      <c r="D5" s="239" t="s">
        <v>197</v>
      </c>
      <c r="E5" s="239" t="s">
        <v>197</v>
      </c>
      <c r="F5" s="239" t="s">
        <v>197</v>
      </c>
      <c r="G5" s="239" t="s">
        <v>197</v>
      </c>
      <c r="H5" s="5"/>
    </row>
    <row r="6" spans="1:10" ht="15" customHeight="1" x14ac:dyDescent="0.25">
      <c r="A6" s="222" t="s">
        <v>399</v>
      </c>
      <c r="B6" s="356">
        <v>29300</v>
      </c>
      <c r="C6" s="356">
        <v>6712</v>
      </c>
      <c r="D6" s="356">
        <v>3374650</v>
      </c>
      <c r="E6" s="356">
        <v>1764231</v>
      </c>
      <c r="F6" s="2">
        <v>329665</v>
      </c>
      <c r="G6" s="356">
        <v>5801629</v>
      </c>
      <c r="H6" s="180"/>
    </row>
    <row r="7" spans="1:10" s="10" customFormat="1" ht="15" customHeight="1" x14ac:dyDescent="0.25">
      <c r="A7" s="222" t="s">
        <v>198</v>
      </c>
      <c r="B7" s="2">
        <v>12548</v>
      </c>
      <c r="C7" s="2">
        <v>7394</v>
      </c>
      <c r="D7" s="2">
        <v>2292603</v>
      </c>
      <c r="E7" s="2">
        <v>1117825</v>
      </c>
      <c r="F7" s="2">
        <v>159832</v>
      </c>
      <c r="G7" s="2">
        <v>3069667</v>
      </c>
      <c r="H7" s="180"/>
      <c r="I7" s="90"/>
      <c r="J7" s="90"/>
    </row>
    <row r="8" spans="1:10" s="10" customFormat="1" ht="15" customHeight="1" x14ac:dyDescent="0.25">
      <c r="A8" s="222" t="s">
        <v>92</v>
      </c>
      <c r="B8" s="2">
        <v>15691</v>
      </c>
      <c r="C8" s="2">
        <v>8013</v>
      </c>
      <c r="D8" s="2">
        <v>1837605</v>
      </c>
      <c r="E8" s="2">
        <v>1161485</v>
      </c>
      <c r="F8" s="2">
        <v>155700</v>
      </c>
      <c r="G8" s="2">
        <v>2856648</v>
      </c>
      <c r="H8" s="180"/>
      <c r="I8" s="90"/>
      <c r="J8" s="90"/>
    </row>
    <row r="9" spans="1:10" ht="15" customHeight="1" x14ac:dyDescent="0.25">
      <c r="A9" s="241" t="s">
        <v>93</v>
      </c>
      <c r="B9" s="357">
        <v>16433</v>
      </c>
      <c r="C9" s="357">
        <v>8595</v>
      </c>
      <c r="D9" s="357">
        <v>1652296</v>
      </c>
      <c r="E9" s="357">
        <v>954013</v>
      </c>
      <c r="F9" s="357">
        <v>138633</v>
      </c>
      <c r="G9" s="357">
        <v>2408228</v>
      </c>
      <c r="H9" s="5"/>
    </row>
    <row r="10" spans="1:10" ht="15" customHeight="1" x14ac:dyDescent="0.25">
      <c r="A10" s="243" t="s">
        <v>144</v>
      </c>
      <c r="B10" s="244">
        <f t="shared" ref="B10:G10" si="0">SUM(B6:B9)</f>
        <v>73972</v>
      </c>
      <c r="C10" s="244">
        <f t="shared" si="0"/>
        <v>30714</v>
      </c>
      <c r="D10" s="244">
        <f t="shared" si="0"/>
        <v>9157154</v>
      </c>
      <c r="E10" s="244">
        <f t="shared" si="0"/>
        <v>4997554</v>
      </c>
      <c r="F10" s="244">
        <f t="shared" si="0"/>
        <v>783830</v>
      </c>
      <c r="G10" s="244">
        <f t="shared" si="0"/>
        <v>14136172</v>
      </c>
      <c r="H10" s="5"/>
    </row>
    <row r="11" spans="1:10" ht="15" customHeight="1" x14ac:dyDescent="0.25">
      <c r="A11" s="222"/>
      <c r="B11" s="222"/>
      <c r="C11" s="222"/>
      <c r="D11" s="222"/>
      <c r="E11" s="222"/>
      <c r="F11" s="222"/>
      <c r="G11" s="222"/>
      <c r="H11" s="5"/>
    </row>
    <row r="12" spans="1:10" ht="12" customHeight="1" x14ac:dyDescent="0.25">
      <c r="A12" s="309" t="s">
        <v>199</v>
      </c>
      <c r="B12" s="309"/>
      <c r="C12" s="309"/>
      <c r="D12" s="310"/>
      <c r="E12" s="310"/>
      <c r="F12" s="310"/>
      <c r="G12" s="65"/>
      <c r="H12" s="6"/>
      <c r="I12" s="6"/>
      <c r="J12" s="6"/>
    </row>
    <row r="13" spans="1:10" ht="12" customHeight="1" x14ac:dyDescent="0.25">
      <c r="A13" s="67" t="s">
        <v>151</v>
      </c>
      <c r="B13" s="65"/>
      <c r="C13" s="65"/>
      <c r="D13" s="65"/>
      <c r="E13" s="65"/>
      <c r="F13" s="65"/>
      <c r="G13" s="65"/>
      <c r="H13" s="6"/>
      <c r="I13" s="6"/>
      <c r="J13" s="6"/>
    </row>
    <row r="14" spans="1:10" ht="12" customHeight="1" x14ac:dyDescent="0.25">
      <c r="A14" s="309" t="s">
        <v>200</v>
      </c>
      <c r="B14" s="309"/>
      <c r="C14" s="310"/>
      <c r="D14" s="310"/>
      <c r="E14" s="310"/>
      <c r="F14" s="311"/>
      <c r="G14" s="65"/>
      <c r="H14" s="6"/>
      <c r="I14" s="6"/>
      <c r="J14" s="6"/>
    </row>
    <row r="15" spans="1:10" ht="12" customHeight="1" x14ac:dyDescent="0.25">
      <c r="A15" s="309" t="s">
        <v>351</v>
      </c>
      <c r="B15" s="309"/>
      <c r="C15" s="309"/>
      <c r="D15" s="310"/>
      <c r="E15" s="310"/>
      <c r="F15" s="310"/>
      <c r="G15" s="65"/>
      <c r="H15" s="6"/>
      <c r="I15" s="6"/>
      <c r="J15" s="6"/>
    </row>
    <row r="16" spans="1:10" s="134" customFormat="1" ht="12" customHeight="1" x14ac:dyDescent="0.25">
      <c r="A16" s="129" t="s">
        <v>201</v>
      </c>
      <c r="B16" s="245"/>
      <c r="C16" s="245"/>
      <c r="D16" s="130"/>
      <c r="E16" s="130"/>
      <c r="F16" s="130"/>
      <c r="G16" s="246"/>
      <c r="H16" s="152"/>
      <c r="I16" s="152"/>
      <c r="J16" s="152"/>
    </row>
    <row r="17" spans="1:10" s="134" customFormat="1" ht="12" customHeight="1" x14ac:dyDescent="0.25">
      <c r="A17" s="129" t="s">
        <v>398</v>
      </c>
      <c r="B17" s="245"/>
      <c r="C17" s="245"/>
      <c r="D17" s="130"/>
      <c r="E17" s="130"/>
      <c r="F17" s="130"/>
      <c r="G17" s="246"/>
      <c r="H17" s="152"/>
      <c r="I17" s="152"/>
      <c r="J17" s="152"/>
    </row>
    <row r="18" spans="1:10" ht="21.75" customHeight="1" x14ac:dyDescent="0.25">
      <c r="A18" s="35" t="s">
        <v>162</v>
      </c>
      <c r="B18" s="58"/>
      <c r="C18" s="58"/>
      <c r="D18" s="58"/>
      <c r="E18" s="58"/>
      <c r="F18" s="58"/>
      <c r="G18" s="58"/>
    </row>
    <row r="19" spans="1:10" ht="15" customHeight="1" x14ac:dyDescent="0.25">
      <c r="B19" s="1"/>
      <c r="C19" s="1"/>
      <c r="D19" s="1"/>
      <c r="E19" s="1"/>
      <c r="F19" s="1"/>
      <c r="G19" s="1"/>
    </row>
    <row r="20" spans="1:10" ht="15" customHeight="1" x14ac:dyDescent="0.25">
      <c r="B20" s="1"/>
      <c r="C20" s="1"/>
      <c r="D20" s="1"/>
      <c r="E20" s="1"/>
      <c r="F20" s="1"/>
      <c r="G20" s="1"/>
    </row>
    <row r="21" spans="1:10" ht="15" customHeight="1" x14ac:dyDescent="0.25">
      <c r="B21" s="1"/>
      <c r="C21" s="1"/>
      <c r="D21" s="1"/>
      <c r="E21" s="1"/>
      <c r="F21" s="1"/>
      <c r="G21" s="1"/>
    </row>
    <row r="22" spans="1:10" ht="15" customHeight="1" x14ac:dyDescent="0.25">
      <c r="B22" s="1"/>
      <c r="C22" s="1"/>
      <c r="D22" s="1"/>
      <c r="E22" s="1"/>
      <c r="F22" s="1"/>
      <c r="G22" s="1"/>
    </row>
    <row r="23" spans="1:10" ht="15" customHeight="1" x14ac:dyDescent="0.3">
      <c r="D23" s="176"/>
      <c r="E23" s="1"/>
      <c r="F23" s="1"/>
      <c r="G23" s="1"/>
    </row>
    <row r="24" spans="1:10" ht="15" customHeight="1" x14ac:dyDescent="0.3">
      <c r="B24" s="387"/>
      <c r="C24" s="387"/>
      <c r="D24" s="387"/>
      <c r="E24" s="1"/>
      <c r="F24" s="1"/>
      <c r="G24" s="1"/>
    </row>
    <row r="25" spans="1:10" ht="15" customHeight="1" x14ac:dyDescent="0.3">
      <c r="C25" s="387"/>
      <c r="D25" s="387"/>
      <c r="E25" s="1"/>
      <c r="F25" s="1"/>
      <c r="G25" s="1"/>
    </row>
    <row r="26" spans="1:10" ht="15" customHeight="1" x14ac:dyDescent="0.25">
      <c r="E26" s="1"/>
      <c r="F26" s="1"/>
      <c r="G26" s="1"/>
    </row>
    <row r="27" spans="1:10" ht="15" customHeight="1" x14ac:dyDescent="0.25">
      <c r="E27" s="1"/>
      <c r="F27" s="1"/>
      <c r="G27" s="1"/>
    </row>
    <row r="28" spans="1:10" ht="15" customHeight="1" x14ac:dyDescent="0.3">
      <c r="A28" s="25"/>
      <c r="B28" s="387"/>
      <c r="C28" s="387"/>
      <c r="D28" s="387"/>
      <c r="E28" s="1"/>
      <c r="F28" s="1"/>
      <c r="G28" s="1"/>
    </row>
    <row r="29" spans="1:10" ht="15" customHeight="1" x14ac:dyDescent="0.25">
      <c r="B29" s="1"/>
      <c r="C29" s="1"/>
      <c r="D29" s="1"/>
      <c r="E29" s="1"/>
      <c r="F29" s="1"/>
      <c r="G29" s="1"/>
    </row>
    <row r="30" spans="1:10" ht="15" customHeight="1" x14ac:dyDescent="0.25">
      <c r="B30" s="1"/>
      <c r="C30" s="1"/>
      <c r="D30" s="1"/>
      <c r="E30" s="1"/>
      <c r="F30" s="1"/>
      <c r="G30" s="1"/>
    </row>
    <row r="31" spans="1:10" ht="15" customHeight="1" x14ac:dyDescent="0.25">
      <c r="B31" s="1"/>
      <c r="C31" s="1"/>
      <c r="D31" s="1"/>
      <c r="E31" s="1"/>
      <c r="F31" s="1"/>
      <c r="G31" s="1"/>
    </row>
    <row r="32" spans="1:10" ht="15" customHeight="1" x14ac:dyDescent="0.25">
      <c r="B32" s="1"/>
      <c r="C32" s="1"/>
      <c r="D32" s="1"/>
      <c r="E32" s="1"/>
      <c r="F32" s="1"/>
      <c r="G32" s="1"/>
    </row>
    <row r="33" spans="2:7" ht="15" customHeight="1" x14ac:dyDescent="0.25">
      <c r="B33" s="1"/>
      <c r="C33" s="1"/>
      <c r="D33" s="1"/>
      <c r="E33" s="1"/>
      <c r="F33" s="1"/>
      <c r="G33" s="1"/>
    </row>
    <row r="34" spans="2:7" ht="15" customHeight="1" x14ac:dyDescent="0.25">
      <c r="B34" s="1"/>
      <c r="C34" s="1"/>
      <c r="D34" s="1"/>
      <c r="E34" s="1"/>
      <c r="F34" s="1"/>
      <c r="G34" s="1"/>
    </row>
    <row r="35" spans="2:7" x14ac:dyDescent="0.25">
      <c r="B35" s="1"/>
      <c r="C35" s="1"/>
      <c r="D35" s="1"/>
      <c r="E35" s="1"/>
      <c r="F35" s="1"/>
      <c r="G35" s="1"/>
    </row>
    <row r="36" spans="2:7" x14ac:dyDescent="0.25">
      <c r="B36" s="1"/>
      <c r="C36" s="1"/>
      <c r="D36" s="1"/>
      <c r="E36" s="1"/>
      <c r="F36" s="1"/>
      <c r="G36" s="1"/>
    </row>
    <row r="37" spans="2:7" x14ac:dyDescent="0.25">
      <c r="B37" s="1"/>
      <c r="C37" s="1"/>
      <c r="D37" s="1"/>
      <c r="E37" s="1"/>
      <c r="F37" s="1"/>
      <c r="G37" s="1"/>
    </row>
    <row r="38" spans="2:7" x14ac:dyDescent="0.25">
      <c r="B38" s="1"/>
      <c r="C38" s="1"/>
      <c r="D38" s="1"/>
      <c r="E38" s="1"/>
      <c r="F38" s="1"/>
      <c r="G38" s="1"/>
    </row>
    <row r="39" spans="2:7" x14ac:dyDescent="0.25">
      <c r="B39" s="1"/>
      <c r="C39" s="1"/>
      <c r="D39" s="1"/>
      <c r="E39" s="1"/>
      <c r="F39" s="1"/>
      <c r="G39" s="1"/>
    </row>
    <row r="40" spans="2:7" x14ac:dyDescent="0.25">
      <c r="B40" s="1"/>
      <c r="C40" s="1"/>
      <c r="D40" s="1"/>
      <c r="E40" s="1"/>
      <c r="F40" s="1"/>
      <c r="G40" s="1"/>
    </row>
    <row r="41" spans="2:7" x14ac:dyDescent="0.25">
      <c r="B41" s="1"/>
      <c r="C41" s="1"/>
      <c r="D41" s="1"/>
      <c r="E41" s="1"/>
      <c r="F41" s="1"/>
      <c r="G41" s="1"/>
    </row>
    <row r="42" spans="2:7" x14ac:dyDescent="0.25">
      <c r="B42" s="1"/>
      <c r="C42" s="1"/>
      <c r="D42" s="1"/>
      <c r="E42" s="1"/>
      <c r="F42" s="1"/>
      <c r="G42" s="1"/>
    </row>
    <row r="43" spans="2:7" x14ac:dyDescent="0.25">
      <c r="B43" s="1"/>
      <c r="C43" s="1"/>
      <c r="D43" s="1"/>
      <c r="E43" s="1"/>
      <c r="F43" s="1"/>
      <c r="G43" s="1"/>
    </row>
    <row r="44" spans="2:7" x14ac:dyDescent="0.25">
      <c r="B44" s="1"/>
      <c r="C44" s="1"/>
      <c r="D44" s="1"/>
      <c r="E44" s="1"/>
      <c r="F44" s="1"/>
      <c r="G44" s="1"/>
    </row>
    <row r="45" spans="2:7" x14ac:dyDescent="0.25">
      <c r="B45" s="1"/>
      <c r="C45" s="1"/>
      <c r="D45" s="1"/>
      <c r="E45" s="1"/>
      <c r="F45" s="1"/>
      <c r="G45" s="1"/>
    </row>
    <row r="46" spans="2:7" x14ac:dyDescent="0.25">
      <c r="B46" s="1"/>
      <c r="C46" s="1"/>
      <c r="D46" s="1"/>
      <c r="E46" s="1"/>
      <c r="F46" s="1"/>
      <c r="G46" s="1"/>
    </row>
    <row r="47" spans="2:7" x14ac:dyDescent="0.25">
      <c r="B47" s="1"/>
      <c r="C47" s="1"/>
      <c r="D47" s="1"/>
      <c r="E47" s="1"/>
      <c r="F47" s="1"/>
      <c r="G47" s="1"/>
    </row>
    <row r="48" spans="2:7" x14ac:dyDescent="0.25">
      <c r="B48" s="1"/>
      <c r="C48" s="1"/>
      <c r="D48" s="1"/>
      <c r="E48" s="1"/>
      <c r="F48" s="1"/>
      <c r="G48" s="1"/>
    </row>
    <row r="49" spans="2:7" x14ac:dyDescent="0.25">
      <c r="B49" s="1"/>
      <c r="C49" s="1"/>
      <c r="D49" s="1"/>
      <c r="E49" s="1"/>
      <c r="F49" s="1"/>
      <c r="G49" s="1"/>
    </row>
    <row r="50" spans="2:7" x14ac:dyDescent="0.25">
      <c r="B50" s="1"/>
      <c r="C50" s="1"/>
      <c r="D50" s="1"/>
      <c r="E50" s="1"/>
      <c r="F50" s="1"/>
      <c r="G50" s="1"/>
    </row>
    <row r="51" spans="2:7" x14ac:dyDescent="0.25">
      <c r="B51" s="1"/>
      <c r="C51" s="1"/>
      <c r="D51" s="1"/>
      <c r="E51" s="1"/>
      <c r="F51" s="1"/>
      <c r="G51" s="1"/>
    </row>
    <row r="52" spans="2:7" x14ac:dyDescent="0.25">
      <c r="B52" s="1"/>
      <c r="C52" s="1"/>
      <c r="D52" s="1"/>
      <c r="E52" s="1"/>
      <c r="F52" s="1"/>
      <c r="G52" s="1"/>
    </row>
  </sheetData>
  <sortState xmlns:xlrd2="http://schemas.microsoft.com/office/spreadsheetml/2017/richdata2" ref="A6:G9">
    <sortCondition descending="1" ref="G6:G9"/>
  </sortState>
  <mergeCells count="3">
    <mergeCell ref="B28:D28"/>
    <mergeCell ref="B24:D24"/>
    <mergeCell ref="C25:D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74"/>
  <sheetViews>
    <sheetView showGridLines="0" zoomScaleNormal="100" workbookViewId="0">
      <selection activeCell="A2" sqref="A2"/>
    </sheetView>
  </sheetViews>
  <sheetFormatPr defaultRowHeight="13.2" x14ac:dyDescent="0.25"/>
  <cols>
    <col min="1" max="1" width="26.44140625" customWidth="1"/>
    <col min="2" max="2" width="9.33203125" bestFit="1" customWidth="1"/>
    <col min="3" max="3" width="11.5546875" bestFit="1" customWidth="1"/>
    <col min="4" max="4" width="10.6640625" bestFit="1" customWidth="1"/>
    <col min="5" max="5" width="13.44140625" bestFit="1" customWidth="1"/>
    <col min="6" max="6" width="11.44140625" customWidth="1"/>
    <col min="7" max="7" width="10.44140625" bestFit="1" customWidth="1"/>
  </cols>
  <sheetData>
    <row r="1" spans="1:8" ht="18" customHeight="1" x14ac:dyDescent="0.3">
      <c r="A1" s="64" t="s">
        <v>395</v>
      </c>
      <c r="B1" s="66"/>
      <c r="C1" s="66"/>
      <c r="D1" s="66"/>
      <c r="E1" s="66"/>
      <c r="F1" s="66"/>
      <c r="G1" s="66"/>
      <c r="H1" s="4"/>
    </row>
    <row r="2" spans="1:8" ht="15" customHeight="1" x14ac:dyDescent="0.25">
      <c r="A2" s="222"/>
      <c r="B2" s="241"/>
      <c r="C2" s="241"/>
      <c r="D2" s="241"/>
      <c r="E2" s="241"/>
      <c r="F2" s="241"/>
      <c r="G2" s="241"/>
      <c r="H2" s="4"/>
    </row>
    <row r="3" spans="1:8" ht="15" customHeight="1" x14ac:dyDescent="0.25">
      <c r="A3" s="247" t="s">
        <v>202</v>
      </c>
      <c r="B3" s="248" t="s">
        <v>74</v>
      </c>
      <c r="C3" s="248" t="s">
        <v>187</v>
      </c>
      <c r="D3" s="78" t="s">
        <v>76</v>
      </c>
      <c r="E3" s="78" t="s">
        <v>188</v>
      </c>
      <c r="F3" s="248" t="s">
        <v>203</v>
      </c>
      <c r="G3" s="248" t="s">
        <v>190</v>
      </c>
      <c r="H3" s="15"/>
    </row>
    <row r="4" spans="1:8" ht="15" customHeight="1" x14ac:dyDescent="0.25">
      <c r="A4" s="388" t="s">
        <v>12</v>
      </c>
      <c r="B4" s="248" t="s">
        <v>204</v>
      </c>
      <c r="C4" s="248" t="s">
        <v>205</v>
      </c>
      <c r="D4" s="248" t="s">
        <v>193</v>
      </c>
      <c r="E4" s="248" t="s">
        <v>206</v>
      </c>
      <c r="F4" s="248" t="s">
        <v>207</v>
      </c>
      <c r="G4" s="248" t="s">
        <v>86</v>
      </c>
      <c r="H4" s="17"/>
    </row>
    <row r="5" spans="1:8" ht="15" customHeight="1" x14ac:dyDescent="0.25">
      <c r="A5" s="389"/>
      <c r="B5" s="249"/>
      <c r="C5" s="249"/>
      <c r="D5" s="249" t="s">
        <v>197</v>
      </c>
      <c r="E5" s="249" t="s">
        <v>197</v>
      </c>
      <c r="F5" s="249" t="s">
        <v>197</v>
      </c>
      <c r="G5" s="249" t="s">
        <v>197</v>
      </c>
      <c r="H5" s="15"/>
    </row>
    <row r="6" spans="1:8" ht="15" customHeight="1" x14ac:dyDescent="0.3">
      <c r="A6" s="358" t="s">
        <v>208</v>
      </c>
      <c r="B6" s="358">
        <v>11</v>
      </c>
      <c r="C6" s="360">
        <v>175.65895953757226</v>
      </c>
      <c r="D6" s="359">
        <v>17973.09</v>
      </c>
      <c r="E6" s="359">
        <v>19681.169999999998</v>
      </c>
      <c r="F6" s="359">
        <v>2983.3440000000001</v>
      </c>
      <c r="G6" s="359">
        <v>23100.914000000001</v>
      </c>
      <c r="H6" s="15"/>
    </row>
    <row r="7" spans="1:8" ht="15" customHeight="1" x14ac:dyDescent="0.3">
      <c r="A7" s="358" t="s">
        <v>209</v>
      </c>
      <c r="B7" s="358">
        <v>7</v>
      </c>
      <c r="C7" s="360">
        <v>171.89132947976879</v>
      </c>
      <c r="D7" s="359">
        <v>11406.834000000001</v>
      </c>
      <c r="E7" s="359">
        <v>12834.646000000001</v>
      </c>
      <c r="F7" s="359">
        <v>2692.252</v>
      </c>
      <c r="G7" s="359">
        <v>15809.679</v>
      </c>
      <c r="H7" s="15"/>
    </row>
    <row r="8" spans="1:8" ht="15" customHeight="1" x14ac:dyDescent="0.3">
      <c r="A8" s="358" t="s">
        <v>210</v>
      </c>
      <c r="B8" s="358">
        <v>6</v>
      </c>
      <c r="C8" s="360">
        <v>87.075144508670519</v>
      </c>
      <c r="D8" s="359">
        <v>8004.7179999999998</v>
      </c>
      <c r="E8" s="359">
        <v>9600.3510000000006</v>
      </c>
      <c r="F8" s="359">
        <v>1216.6780000000001</v>
      </c>
      <c r="G8" s="359">
        <v>11371.888999999999</v>
      </c>
      <c r="H8" s="15"/>
    </row>
    <row r="9" spans="1:8" ht="15" customHeight="1" x14ac:dyDescent="0.3">
      <c r="A9" s="358" t="s">
        <v>212</v>
      </c>
      <c r="B9" s="358">
        <v>4</v>
      </c>
      <c r="C9" s="360">
        <v>47.817341040462431</v>
      </c>
      <c r="D9" s="359">
        <v>7910.3239999999996</v>
      </c>
      <c r="E9" s="359">
        <v>8853.8490000000002</v>
      </c>
      <c r="F9" s="359">
        <v>2269.5509999999999</v>
      </c>
      <c r="G9" s="359">
        <v>11292.194</v>
      </c>
      <c r="H9" s="15"/>
    </row>
    <row r="10" spans="1:8" ht="15" customHeight="1" x14ac:dyDescent="0.3">
      <c r="A10" s="358" t="s">
        <v>213</v>
      </c>
      <c r="B10" s="358">
        <v>7</v>
      </c>
      <c r="C10" s="360">
        <v>100.03121387283237</v>
      </c>
      <c r="D10" s="359">
        <v>6741.5510000000004</v>
      </c>
      <c r="E10" s="359">
        <v>8103.7579999999998</v>
      </c>
      <c r="F10" s="359">
        <v>2442.7199999999998</v>
      </c>
      <c r="G10" s="359">
        <v>11079.186</v>
      </c>
      <c r="H10" s="15"/>
    </row>
    <row r="11" spans="1:8" ht="15" customHeight="1" x14ac:dyDescent="0.3">
      <c r="A11" s="358" t="s">
        <v>214</v>
      </c>
      <c r="B11" s="358">
        <v>3</v>
      </c>
      <c r="C11" s="360">
        <v>95.052023121387279</v>
      </c>
      <c r="D11" s="359">
        <v>7480.076</v>
      </c>
      <c r="E11" s="359">
        <v>8456.68</v>
      </c>
      <c r="F11" s="359">
        <v>1979.662</v>
      </c>
      <c r="G11" s="359">
        <v>10701.785</v>
      </c>
      <c r="H11" s="15"/>
    </row>
    <row r="12" spans="1:8" ht="15" customHeight="1" x14ac:dyDescent="0.25">
      <c r="A12" s="90" t="s">
        <v>211</v>
      </c>
      <c r="B12" s="2">
        <v>9</v>
      </c>
      <c r="C12" s="349">
        <v>128</v>
      </c>
      <c r="D12" s="2">
        <v>6735</v>
      </c>
      <c r="E12" s="2">
        <v>8515</v>
      </c>
      <c r="F12" s="2">
        <v>1190</v>
      </c>
      <c r="G12" s="2">
        <v>10625</v>
      </c>
      <c r="H12" s="15"/>
    </row>
    <row r="13" spans="1:8" ht="15" customHeight="1" x14ac:dyDescent="0.3">
      <c r="A13" s="358" t="s">
        <v>215</v>
      </c>
      <c r="B13" s="358">
        <v>5</v>
      </c>
      <c r="C13" s="360">
        <v>92.045086705202309</v>
      </c>
      <c r="D13" s="359">
        <v>6536.79</v>
      </c>
      <c r="E13" s="359">
        <v>8537.7019999999993</v>
      </c>
      <c r="F13" s="359">
        <v>1449.0440000000001</v>
      </c>
      <c r="G13" s="359">
        <v>10027.752</v>
      </c>
      <c r="H13" s="15"/>
    </row>
    <row r="14" spans="1:8" ht="15" customHeight="1" x14ac:dyDescent="0.3">
      <c r="A14" s="358" t="s">
        <v>346</v>
      </c>
      <c r="B14" s="358">
        <v>4</v>
      </c>
      <c r="C14" s="360">
        <v>98.450289017341035</v>
      </c>
      <c r="D14" s="359">
        <v>7476.8680000000004</v>
      </c>
      <c r="E14" s="359">
        <v>8761.473</v>
      </c>
      <c r="F14" s="359">
        <v>1206.22</v>
      </c>
      <c r="G14" s="359">
        <v>10027.59</v>
      </c>
      <c r="H14" s="15"/>
    </row>
    <row r="15" spans="1:8" ht="15" customHeight="1" x14ac:dyDescent="0.3">
      <c r="A15" s="358" t="s">
        <v>216</v>
      </c>
      <c r="B15" s="358">
        <v>4</v>
      </c>
      <c r="C15" s="360">
        <v>69.649132947976881</v>
      </c>
      <c r="D15" s="359">
        <v>7578.1930000000002</v>
      </c>
      <c r="E15" s="359">
        <v>6873.2510000000002</v>
      </c>
      <c r="F15" s="359">
        <v>1519.614</v>
      </c>
      <c r="G15" s="359">
        <v>9509.9650000000001</v>
      </c>
      <c r="H15" s="15"/>
    </row>
    <row r="16" spans="1:8" ht="15" customHeight="1" x14ac:dyDescent="0.25">
      <c r="A16" s="160" t="s">
        <v>217</v>
      </c>
      <c r="B16" s="307">
        <f>SUM(B6:B15)</f>
        <v>60</v>
      </c>
      <c r="C16" s="307">
        <f t="shared" ref="C16:E16" si="0">SUM(C6:C15)</f>
        <v>1065.6705202312137</v>
      </c>
      <c r="D16" s="307">
        <f>SUM(D6:D15)</f>
        <v>87843.443999999989</v>
      </c>
      <c r="E16" s="307">
        <f t="shared" si="0"/>
        <v>100217.88</v>
      </c>
      <c r="F16" s="307">
        <f>SUM(F6:F15)</f>
        <v>18949.084999999999</v>
      </c>
      <c r="G16" s="307">
        <f>SUM(G6:G15)</f>
        <v>123545.954</v>
      </c>
      <c r="H16" s="30"/>
    </row>
    <row r="17" spans="1:13" ht="15" customHeight="1" x14ac:dyDescent="0.25">
      <c r="A17" s="92"/>
      <c r="B17" s="308"/>
      <c r="C17" s="308"/>
      <c r="D17" s="308"/>
      <c r="E17" s="308"/>
      <c r="F17" s="308"/>
      <c r="G17" s="308"/>
      <c r="H17" s="15"/>
    </row>
    <row r="18" spans="1:13" ht="15" customHeight="1" x14ac:dyDescent="0.25">
      <c r="A18" s="80" t="s">
        <v>396</v>
      </c>
      <c r="B18" s="361">
        <f>125+B12</f>
        <v>134</v>
      </c>
      <c r="C18" s="361">
        <f>1885+C12</f>
        <v>2013</v>
      </c>
      <c r="D18" s="361">
        <f>160134+D12</f>
        <v>166869</v>
      </c>
      <c r="E18" s="361">
        <f>186657+E12</f>
        <v>195172</v>
      </c>
      <c r="F18" s="361">
        <f>34354+F12</f>
        <v>35544</v>
      </c>
      <c r="G18" s="361">
        <f>225484+G12</f>
        <v>236109</v>
      </c>
      <c r="H18" s="15"/>
    </row>
    <row r="19" spans="1:13" ht="15" customHeight="1" x14ac:dyDescent="0.25">
      <c r="A19" s="66"/>
      <c r="B19" s="58"/>
      <c r="C19" s="58"/>
      <c r="D19" s="58"/>
      <c r="E19" s="58"/>
      <c r="F19" s="58"/>
      <c r="G19" s="58"/>
      <c r="H19" s="15"/>
    </row>
    <row r="20" spans="1:13" ht="12" customHeight="1" x14ac:dyDescent="0.25">
      <c r="A20" s="67" t="s">
        <v>347</v>
      </c>
      <c r="B20" s="65"/>
      <c r="C20" s="65"/>
      <c r="D20" s="65"/>
      <c r="E20" s="65"/>
      <c r="F20" s="65"/>
      <c r="G20" s="250"/>
      <c r="H20" s="177"/>
      <c r="I20" s="177"/>
      <c r="J20" s="177"/>
      <c r="K20" s="177"/>
      <c r="L20" s="177"/>
      <c r="M20" s="177"/>
    </row>
    <row r="21" spans="1:13" ht="12" customHeight="1" x14ac:dyDescent="0.25">
      <c r="A21" s="67" t="s">
        <v>218</v>
      </c>
      <c r="B21" s="65"/>
      <c r="C21" s="65"/>
      <c r="D21" s="65"/>
      <c r="E21" s="65"/>
      <c r="F21" s="65"/>
      <c r="G21" s="67"/>
      <c r="H21" s="90"/>
      <c r="I21" s="90"/>
      <c r="J21" s="90"/>
      <c r="K21" s="90"/>
      <c r="L21" s="90"/>
      <c r="M21" s="90"/>
    </row>
    <row r="22" spans="1:13" ht="12" customHeight="1" x14ac:dyDescent="0.25">
      <c r="A22" s="390" t="s">
        <v>200</v>
      </c>
      <c r="B22" s="390"/>
      <c r="C22" s="391"/>
      <c r="D22" s="391"/>
      <c r="E22" s="391"/>
      <c r="F22" s="65"/>
      <c r="G22" s="250"/>
      <c r="H22" s="177"/>
      <c r="I22" s="177"/>
      <c r="J22" s="177"/>
      <c r="K22" s="177"/>
      <c r="L22" s="90"/>
      <c r="M22" s="90"/>
    </row>
    <row r="23" spans="1:13" ht="12" customHeight="1" x14ac:dyDescent="0.25">
      <c r="A23" s="390" t="s">
        <v>219</v>
      </c>
      <c r="B23" s="390"/>
      <c r="C23" s="390"/>
      <c r="D23" s="391"/>
      <c r="E23" s="391"/>
      <c r="F23" s="391"/>
      <c r="G23" s="250"/>
      <c r="H23" s="177"/>
      <c r="I23" s="177"/>
      <c r="J23" s="177"/>
      <c r="K23" s="177"/>
      <c r="L23" s="177"/>
      <c r="M23" s="177"/>
    </row>
    <row r="24" spans="1:13" ht="12" customHeight="1" x14ac:dyDescent="0.25">
      <c r="A24" s="67"/>
      <c r="B24" s="65"/>
      <c r="C24" s="65"/>
      <c r="D24" s="65"/>
      <c r="E24" s="65"/>
      <c r="F24" s="65"/>
      <c r="G24" s="251"/>
      <c r="H24" s="43"/>
      <c r="I24" s="43"/>
      <c r="J24" s="43"/>
      <c r="K24" s="43"/>
      <c r="L24" s="43"/>
      <c r="M24" s="43"/>
    </row>
    <row r="25" spans="1:13" ht="18.75" customHeight="1" x14ac:dyDescent="0.25">
      <c r="A25" s="66" t="s">
        <v>220</v>
      </c>
      <c r="B25" s="65"/>
      <c r="C25" s="65"/>
      <c r="D25" s="65"/>
      <c r="E25" s="65"/>
      <c r="F25" s="65"/>
      <c r="G25" s="65"/>
      <c r="H25" s="15"/>
    </row>
    <row r="26" spans="1:13" ht="15" customHeight="1" x14ac:dyDescent="0.25">
      <c r="A26" s="252"/>
      <c r="B26" s="253"/>
      <c r="C26" s="253"/>
      <c r="D26" s="253"/>
      <c r="E26" s="253"/>
      <c r="F26" s="253"/>
      <c r="G26" s="253"/>
      <c r="H26" s="4"/>
    </row>
    <row r="27" spans="1:13" ht="15" customHeight="1" x14ac:dyDescent="0.25">
      <c r="A27" s="4"/>
      <c r="B27" s="39"/>
      <c r="C27" s="39"/>
      <c r="D27" s="39"/>
      <c r="E27" s="39"/>
      <c r="F27" s="39"/>
      <c r="G27" s="39"/>
      <c r="H27" s="4"/>
    </row>
    <row r="28" spans="1:13" ht="15" customHeight="1" x14ac:dyDescent="0.25">
      <c r="A28" s="4"/>
      <c r="B28" s="39"/>
      <c r="C28" s="39"/>
      <c r="D28" s="39"/>
      <c r="E28" s="39"/>
      <c r="F28" s="39"/>
      <c r="G28" s="39"/>
      <c r="H28" s="4"/>
    </row>
    <row r="29" spans="1:13" ht="15" customHeight="1" x14ac:dyDescent="0.25">
      <c r="A29" s="4"/>
      <c r="B29" s="39"/>
      <c r="C29" s="39"/>
      <c r="D29" s="39"/>
      <c r="E29" s="39"/>
      <c r="F29" s="39"/>
      <c r="G29" s="39"/>
      <c r="H29" s="4"/>
    </row>
    <row r="30" spans="1:13" ht="15" customHeight="1" x14ac:dyDescent="0.25">
      <c r="A30" s="4"/>
      <c r="B30" s="39"/>
      <c r="C30" s="39"/>
      <c r="D30" s="39"/>
      <c r="E30" s="39"/>
      <c r="F30" s="39"/>
      <c r="G30" s="39"/>
      <c r="H30" s="4"/>
    </row>
    <row r="31" spans="1:13" ht="15" customHeight="1" x14ac:dyDescent="0.25">
      <c r="A31" s="4"/>
      <c r="B31" s="39"/>
      <c r="C31" s="39"/>
      <c r="D31" s="39"/>
      <c r="E31" s="39"/>
      <c r="F31" s="39"/>
      <c r="G31" s="39"/>
      <c r="H31" s="4"/>
    </row>
    <row r="32" spans="1:13" ht="15" customHeight="1" x14ac:dyDescent="0.25">
      <c r="A32" s="4"/>
      <c r="B32" s="39"/>
      <c r="C32" s="39"/>
      <c r="D32" s="39"/>
      <c r="E32" s="39"/>
      <c r="F32" s="39"/>
      <c r="G32" s="39"/>
      <c r="H32" s="4"/>
    </row>
    <row r="33" spans="1:8" ht="15" customHeight="1" x14ac:dyDescent="0.25">
      <c r="A33" s="4"/>
      <c r="B33" s="39"/>
      <c r="C33" s="39"/>
      <c r="D33" s="39"/>
      <c r="E33" s="39"/>
      <c r="F33" s="39"/>
      <c r="G33" s="39"/>
      <c r="H33" s="4"/>
    </row>
    <row r="34" spans="1:8" ht="15" customHeight="1" x14ac:dyDescent="0.25">
      <c r="A34" s="4"/>
      <c r="B34" s="39"/>
      <c r="C34" s="39"/>
      <c r="D34" s="39"/>
      <c r="E34" s="39"/>
      <c r="F34" s="39"/>
      <c r="G34" s="39"/>
      <c r="H34" s="4"/>
    </row>
    <row r="35" spans="1:8" ht="15" customHeight="1" x14ac:dyDescent="0.25">
      <c r="A35" s="4"/>
      <c r="B35" s="39"/>
      <c r="C35" s="39"/>
      <c r="D35" s="39"/>
      <c r="E35" s="39"/>
      <c r="F35" s="39"/>
      <c r="G35" s="39"/>
      <c r="H35" s="4"/>
    </row>
    <row r="36" spans="1:8" ht="15" customHeight="1" x14ac:dyDescent="0.25">
      <c r="A36" s="4"/>
      <c r="B36" s="39"/>
      <c r="C36" s="39"/>
      <c r="D36" s="39"/>
      <c r="E36" s="39"/>
      <c r="F36" s="39"/>
      <c r="G36" s="39"/>
      <c r="H36" s="4"/>
    </row>
    <row r="37" spans="1:8" ht="15" customHeight="1" x14ac:dyDescent="0.25">
      <c r="A37" s="4"/>
      <c r="B37" s="39"/>
      <c r="C37" s="39"/>
      <c r="D37" s="39"/>
      <c r="E37" s="39"/>
      <c r="F37" s="39"/>
      <c r="G37" s="39"/>
      <c r="H37" s="4"/>
    </row>
    <row r="38" spans="1:8" ht="15" customHeight="1" x14ac:dyDescent="0.25">
      <c r="A38" s="4"/>
      <c r="B38" s="39"/>
      <c r="C38" s="39"/>
      <c r="D38" s="39"/>
      <c r="E38" s="39"/>
      <c r="F38" s="39"/>
      <c r="G38" s="39"/>
      <c r="H38" s="4"/>
    </row>
    <row r="39" spans="1:8" ht="15" customHeight="1" x14ac:dyDescent="0.25">
      <c r="A39" s="4"/>
      <c r="B39" s="39"/>
      <c r="C39" s="39"/>
      <c r="D39" s="39"/>
      <c r="E39" s="39"/>
      <c r="F39" s="39"/>
      <c r="G39" s="39"/>
      <c r="H39" s="4"/>
    </row>
    <row r="40" spans="1:8" ht="15" customHeight="1" x14ac:dyDescent="0.25">
      <c r="A40" s="4"/>
      <c r="B40" s="39"/>
      <c r="C40" s="39"/>
      <c r="D40" s="39"/>
      <c r="E40" s="39"/>
      <c r="F40" s="39"/>
      <c r="G40" s="39"/>
      <c r="H40" s="4"/>
    </row>
    <row r="41" spans="1:8" ht="15" customHeight="1" x14ac:dyDescent="0.25">
      <c r="A41" s="4"/>
      <c r="B41" s="39"/>
      <c r="C41" s="39"/>
      <c r="D41" s="39"/>
      <c r="E41" s="39"/>
      <c r="F41" s="39"/>
      <c r="G41" s="39"/>
      <c r="H41" s="4"/>
    </row>
    <row r="42" spans="1:8" ht="15" customHeight="1" x14ac:dyDescent="0.25">
      <c r="A42" s="4"/>
      <c r="B42" s="39"/>
      <c r="C42" s="39"/>
      <c r="D42" s="39"/>
      <c r="E42" s="39"/>
      <c r="F42" s="39"/>
      <c r="G42" s="39"/>
      <c r="H42" s="4"/>
    </row>
    <row r="43" spans="1:8" ht="15" customHeight="1" x14ac:dyDescent="0.25">
      <c r="A43" s="4"/>
      <c r="B43" s="39"/>
      <c r="C43" s="39"/>
      <c r="D43" s="39"/>
      <c r="E43" s="39"/>
      <c r="F43" s="39"/>
      <c r="G43" s="39"/>
      <c r="H43" s="4"/>
    </row>
    <row r="44" spans="1:8" ht="15" customHeight="1" x14ac:dyDescent="0.25">
      <c r="A44" s="4"/>
      <c r="B44" s="39"/>
      <c r="C44" s="39"/>
      <c r="D44" s="39"/>
      <c r="E44" s="39"/>
      <c r="F44" s="39"/>
      <c r="G44" s="39"/>
      <c r="H44" s="4"/>
    </row>
    <row r="45" spans="1:8" ht="15" customHeight="1" x14ac:dyDescent="0.25">
      <c r="A45" s="4"/>
      <c r="B45" s="39"/>
      <c r="C45" s="39"/>
      <c r="D45" s="39"/>
      <c r="E45" s="39"/>
      <c r="F45" s="39"/>
      <c r="G45" s="39"/>
      <c r="H45" s="4"/>
    </row>
    <row r="46" spans="1:8" ht="15" customHeight="1" x14ac:dyDescent="0.25">
      <c r="A46" s="4"/>
      <c r="B46" s="39"/>
      <c r="C46" s="39"/>
      <c r="D46" s="39"/>
      <c r="E46" s="39"/>
      <c r="F46" s="39"/>
      <c r="G46" s="39"/>
      <c r="H46" s="4"/>
    </row>
    <row r="47" spans="1:8" ht="15" customHeight="1" x14ac:dyDescent="0.25">
      <c r="A47" s="4"/>
      <c r="B47" s="39"/>
      <c r="C47" s="39"/>
      <c r="D47" s="39"/>
      <c r="E47" s="39"/>
      <c r="F47" s="39"/>
      <c r="G47" s="39"/>
      <c r="H47" s="4"/>
    </row>
    <row r="48" spans="1:8" ht="15" customHeight="1" x14ac:dyDescent="0.25">
      <c r="A48" s="4"/>
      <c r="B48" s="39"/>
      <c r="C48" s="39"/>
      <c r="D48" s="39"/>
      <c r="E48" s="39"/>
      <c r="F48" s="39"/>
      <c r="G48" s="39"/>
      <c r="H48" s="4"/>
    </row>
    <row r="49" spans="1:8" ht="15" customHeight="1" x14ac:dyDescent="0.25">
      <c r="A49" s="4"/>
      <c r="B49" s="39"/>
      <c r="C49" s="39"/>
      <c r="D49" s="39"/>
      <c r="E49" s="39"/>
      <c r="F49" s="39"/>
      <c r="G49" s="39"/>
      <c r="H49" s="4"/>
    </row>
    <row r="50" spans="1:8" ht="15" customHeight="1" x14ac:dyDescent="0.25">
      <c r="A50" s="4"/>
      <c r="B50" s="4"/>
      <c r="C50" s="4"/>
      <c r="D50" s="4"/>
      <c r="E50" s="4"/>
      <c r="F50" s="4"/>
      <c r="G50" s="4"/>
      <c r="H50" s="4"/>
    </row>
    <row r="51" spans="1:8" ht="15" customHeight="1" x14ac:dyDescent="0.25">
      <c r="A51" s="4"/>
      <c r="B51" s="4"/>
      <c r="C51" s="4"/>
      <c r="D51" s="4"/>
      <c r="E51" s="4"/>
      <c r="F51" s="4"/>
      <c r="G51" s="4"/>
      <c r="H51" s="4"/>
    </row>
    <row r="52" spans="1:8" ht="15" customHeight="1" x14ac:dyDescent="0.25">
      <c r="A52" s="4"/>
      <c r="B52" s="4"/>
      <c r="C52" s="4"/>
      <c r="D52" s="4"/>
      <c r="E52" s="4"/>
      <c r="F52" s="4"/>
      <c r="G52" s="4"/>
      <c r="H52" s="4"/>
    </row>
    <row r="53" spans="1:8" ht="15" customHeight="1" x14ac:dyDescent="0.25">
      <c r="A53" s="4"/>
      <c r="B53" s="4"/>
      <c r="C53" s="4"/>
      <c r="D53" s="4"/>
      <c r="E53" s="4"/>
      <c r="F53" s="4"/>
      <c r="G53" s="4"/>
      <c r="H53" s="4"/>
    </row>
    <row r="54" spans="1:8" ht="15" customHeight="1" x14ac:dyDescent="0.25">
      <c r="A54" s="4"/>
      <c r="B54" s="4"/>
      <c r="C54" s="4"/>
      <c r="D54" s="4"/>
      <c r="E54" s="4"/>
      <c r="F54" s="4"/>
      <c r="G54" s="4"/>
      <c r="H54" s="4"/>
    </row>
    <row r="55" spans="1:8" ht="15" customHeight="1" x14ac:dyDescent="0.25">
      <c r="A55" s="4"/>
      <c r="B55" s="4"/>
      <c r="C55" s="4"/>
      <c r="D55" s="4"/>
      <c r="E55" s="4"/>
      <c r="F55" s="4"/>
      <c r="G55" s="4"/>
      <c r="H55" s="4"/>
    </row>
    <row r="56" spans="1:8" ht="15" customHeight="1" x14ac:dyDescent="0.25">
      <c r="A56" s="4"/>
      <c r="B56" s="4"/>
      <c r="C56" s="4"/>
      <c r="D56" s="4"/>
      <c r="E56" s="4"/>
      <c r="F56" s="4"/>
      <c r="G56" s="4"/>
      <c r="H56" s="4"/>
    </row>
    <row r="57" spans="1:8" ht="15" customHeight="1" x14ac:dyDescent="0.25">
      <c r="A57" s="4"/>
      <c r="B57" s="4"/>
      <c r="C57" s="4"/>
      <c r="D57" s="4"/>
      <c r="E57" s="4"/>
      <c r="F57" s="4"/>
      <c r="G57" s="4"/>
      <c r="H57" s="4"/>
    </row>
    <row r="58" spans="1:8" ht="15" customHeight="1" x14ac:dyDescent="0.25">
      <c r="A58" s="4"/>
      <c r="B58" s="4"/>
      <c r="C58" s="4"/>
      <c r="D58" s="4"/>
      <c r="E58" s="4"/>
      <c r="F58" s="4"/>
      <c r="G58" s="4"/>
      <c r="H58" s="4"/>
    </row>
    <row r="59" spans="1:8" ht="15" customHeight="1" x14ac:dyDescent="0.25">
      <c r="A59" s="4"/>
      <c r="B59" s="4"/>
      <c r="C59" s="4"/>
      <c r="D59" s="4"/>
      <c r="E59" s="4"/>
      <c r="F59" s="4"/>
      <c r="G59" s="4"/>
      <c r="H59" s="4"/>
    </row>
    <row r="60" spans="1:8" ht="15" customHeight="1" x14ac:dyDescent="0.25">
      <c r="A60" s="4"/>
      <c r="B60" s="4"/>
      <c r="C60" s="4"/>
      <c r="D60" s="4"/>
      <c r="E60" s="4"/>
      <c r="F60" s="4"/>
      <c r="G60" s="4"/>
      <c r="H60" s="4"/>
    </row>
    <row r="61" spans="1:8" ht="15" customHeight="1" x14ac:dyDescent="0.25">
      <c r="A61" s="4"/>
      <c r="B61" s="4"/>
      <c r="C61" s="4"/>
      <c r="D61" s="4"/>
      <c r="E61" s="4"/>
      <c r="F61" s="4"/>
      <c r="G61" s="4"/>
      <c r="H61" s="4"/>
    </row>
    <row r="62" spans="1:8" ht="15" customHeight="1" x14ac:dyDescent="0.25">
      <c r="A62" s="4"/>
      <c r="B62" s="4"/>
      <c r="C62" s="4"/>
      <c r="D62" s="4"/>
      <c r="E62" s="4"/>
      <c r="F62" s="4"/>
      <c r="G62" s="4"/>
      <c r="H62" s="4"/>
    </row>
    <row r="63" spans="1:8" ht="15" customHeight="1" x14ac:dyDescent="0.25">
      <c r="A63" s="4"/>
      <c r="B63" s="4"/>
      <c r="C63" s="4"/>
      <c r="D63" s="4"/>
      <c r="E63" s="4"/>
      <c r="F63" s="4"/>
      <c r="G63" s="4"/>
      <c r="H63" s="4"/>
    </row>
    <row r="64" spans="1:8" ht="15" customHeight="1" x14ac:dyDescent="0.25">
      <c r="A64" s="4"/>
      <c r="B64" s="4"/>
      <c r="C64" s="4"/>
      <c r="D64" s="4"/>
      <c r="E64" s="4"/>
      <c r="F64" s="4"/>
      <c r="G64" s="4"/>
      <c r="H64" s="4"/>
    </row>
    <row r="65" spans="1:8" ht="15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" customHeight="1" x14ac:dyDescent="0.25">
      <c r="A66" s="4"/>
      <c r="B66" s="4"/>
      <c r="C66" s="4"/>
      <c r="D66" s="4"/>
      <c r="E66" s="4"/>
      <c r="F66" s="4"/>
      <c r="G66" s="4"/>
      <c r="H66" s="4"/>
    </row>
    <row r="67" spans="1:8" ht="15" customHeight="1" x14ac:dyDescent="0.25">
      <c r="A67" s="4"/>
      <c r="B67" s="4"/>
      <c r="C67" s="4"/>
      <c r="D67" s="4"/>
      <c r="E67" s="4"/>
      <c r="F67" s="4"/>
      <c r="G67" s="4"/>
      <c r="H67" s="4"/>
    </row>
    <row r="68" spans="1:8" ht="15" customHeight="1" x14ac:dyDescent="0.25">
      <c r="A68" s="4"/>
      <c r="B68" s="4"/>
      <c r="C68" s="4"/>
      <c r="D68" s="4"/>
      <c r="E68" s="4"/>
      <c r="F68" s="4"/>
      <c r="G68" s="4"/>
      <c r="H68" s="4"/>
    </row>
    <row r="69" spans="1:8" ht="15" customHeight="1" x14ac:dyDescent="0.25">
      <c r="A69" s="4"/>
      <c r="B69" s="4"/>
      <c r="C69" s="4"/>
      <c r="D69" s="4"/>
      <c r="E69" s="4"/>
      <c r="F69" s="4"/>
      <c r="G69" s="4"/>
      <c r="H69" s="4"/>
    </row>
    <row r="70" spans="1:8" ht="15" customHeight="1" x14ac:dyDescent="0.25">
      <c r="A70" s="4"/>
      <c r="B70" s="4"/>
      <c r="C70" s="4"/>
      <c r="D70" s="4"/>
      <c r="E70" s="4"/>
      <c r="F70" s="4"/>
      <c r="G70" s="4"/>
      <c r="H70" s="4"/>
    </row>
    <row r="71" spans="1:8" ht="15" customHeight="1" x14ac:dyDescent="0.25">
      <c r="A71" s="4"/>
      <c r="B71" s="4"/>
      <c r="C71" s="4"/>
      <c r="D71" s="4"/>
      <c r="E71" s="4"/>
      <c r="F71" s="4"/>
      <c r="G71" s="4"/>
      <c r="H71" s="4"/>
    </row>
    <row r="72" spans="1:8" ht="15" customHeight="1" x14ac:dyDescent="0.25">
      <c r="A72" s="4"/>
      <c r="B72" s="4"/>
      <c r="C72" s="4"/>
      <c r="D72" s="4"/>
      <c r="E72" s="4"/>
      <c r="F72" s="4"/>
      <c r="G72" s="4"/>
      <c r="H72" s="4"/>
    </row>
    <row r="73" spans="1:8" ht="15" customHeight="1" x14ac:dyDescent="0.25">
      <c r="A73" s="4"/>
      <c r="B73" s="4"/>
      <c r="C73" s="4"/>
      <c r="D73" s="4"/>
      <c r="E73" s="4"/>
      <c r="F73" s="4"/>
      <c r="G73" s="4"/>
      <c r="H73" s="4"/>
    </row>
    <row r="74" spans="1:8" ht="15" customHeight="1" x14ac:dyDescent="0.25">
      <c r="A74" s="4"/>
      <c r="B74" s="4"/>
      <c r="C74" s="4"/>
      <c r="D74" s="4"/>
      <c r="E74" s="4"/>
      <c r="F74" s="4"/>
      <c r="G74" s="4"/>
      <c r="H74" s="4"/>
    </row>
    <row r="75" spans="1:8" ht="15" customHeight="1" x14ac:dyDescent="0.25">
      <c r="A75" s="4"/>
      <c r="B75" s="4"/>
      <c r="C75" s="4"/>
      <c r="D75" s="4"/>
      <c r="E75" s="4"/>
      <c r="F75" s="4"/>
      <c r="G75" s="4"/>
      <c r="H75" s="4"/>
    </row>
    <row r="76" spans="1:8" ht="15" customHeight="1" x14ac:dyDescent="0.25">
      <c r="A76" s="4"/>
      <c r="B76" s="4"/>
      <c r="C76" s="4"/>
      <c r="D76" s="4"/>
      <c r="E76" s="4"/>
      <c r="F76" s="4"/>
      <c r="G76" s="4"/>
      <c r="H76" s="4"/>
    </row>
    <row r="77" spans="1:8" ht="15" customHeight="1" x14ac:dyDescent="0.25">
      <c r="A77" s="4"/>
      <c r="B77" s="4"/>
      <c r="C77" s="4"/>
      <c r="D77" s="4"/>
      <c r="E77" s="4"/>
      <c r="F77" s="4"/>
      <c r="G77" s="4"/>
      <c r="H77" s="4"/>
    </row>
    <row r="78" spans="1:8" ht="15" customHeight="1" x14ac:dyDescent="0.25">
      <c r="A78" s="4"/>
      <c r="B78" s="4"/>
      <c r="C78" s="4"/>
      <c r="D78" s="4"/>
      <c r="E78" s="4"/>
      <c r="F78" s="4"/>
      <c r="G78" s="4"/>
      <c r="H78" s="4"/>
    </row>
    <row r="79" spans="1:8" ht="15" customHeight="1" x14ac:dyDescent="0.25">
      <c r="A79" s="4"/>
      <c r="B79" s="4"/>
      <c r="C79" s="4"/>
      <c r="D79" s="4"/>
      <c r="E79" s="4"/>
      <c r="F79" s="4"/>
      <c r="G79" s="4"/>
      <c r="H79" s="4"/>
    </row>
    <row r="80" spans="1:8" ht="15" customHeight="1" x14ac:dyDescent="0.25">
      <c r="A80" s="4"/>
      <c r="B80" s="4"/>
      <c r="C80" s="4"/>
      <c r="D80" s="4"/>
      <c r="E80" s="4"/>
      <c r="F80" s="4"/>
      <c r="G80" s="4"/>
      <c r="H80" s="4"/>
    </row>
    <row r="81" spans="1:8" ht="15" customHeight="1" x14ac:dyDescent="0.25">
      <c r="A81" s="4"/>
      <c r="B81" s="4"/>
      <c r="C81" s="4"/>
      <c r="D81" s="4"/>
      <c r="E81" s="4"/>
      <c r="F81" s="4"/>
      <c r="G81" s="4"/>
      <c r="H81" s="4"/>
    </row>
    <row r="82" spans="1:8" ht="15" customHeight="1" x14ac:dyDescent="0.25">
      <c r="A82" s="4"/>
      <c r="B82" s="4"/>
      <c r="C82" s="4"/>
      <c r="D82" s="4"/>
      <c r="E82" s="4"/>
      <c r="F82" s="4"/>
      <c r="G82" s="4"/>
      <c r="H82" s="4"/>
    </row>
    <row r="83" spans="1:8" ht="15" customHeight="1" x14ac:dyDescent="0.25">
      <c r="A83" s="4"/>
      <c r="B83" s="4"/>
      <c r="C83" s="4"/>
      <c r="D83" s="4"/>
      <c r="E83" s="4"/>
      <c r="F83" s="4"/>
      <c r="G83" s="4"/>
      <c r="H83" s="4"/>
    </row>
    <row r="84" spans="1:8" ht="15" customHeight="1" x14ac:dyDescent="0.25">
      <c r="A84" s="4"/>
      <c r="B84" s="4"/>
      <c r="C84" s="4"/>
      <c r="D84" s="4"/>
      <c r="E84" s="4"/>
      <c r="F84" s="4"/>
      <c r="G84" s="4"/>
      <c r="H84" s="4"/>
    </row>
    <row r="85" spans="1:8" ht="15" customHeight="1" x14ac:dyDescent="0.25">
      <c r="A85" s="4"/>
      <c r="B85" s="4"/>
      <c r="C85" s="4"/>
      <c r="D85" s="4"/>
      <c r="E85" s="4"/>
      <c r="F85" s="4"/>
      <c r="G85" s="4"/>
      <c r="H85" s="4"/>
    </row>
    <row r="86" spans="1:8" ht="15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" customHeight="1" x14ac:dyDescent="0.25"/>
    <row r="88" spans="1:8" ht="15" customHeight="1" x14ac:dyDescent="0.25"/>
    <row r="89" spans="1:8" ht="15" customHeight="1" x14ac:dyDescent="0.25"/>
    <row r="90" spans="1:8" ht="15" customHeight="1" x14ac:dyDescent="0.25"/>
    <row r="91" spans="1:8" ht="15" customHeight="1" x14ac:dyDescent="0.25"/>
    <row r="92" spans="1:8" ht="15" customHeight="1" x14ac:dyDescent="0.25"/>
    <row r="93" spans="1:8" ht="15" customHeight="1" x14ac:dyDescent="0.25"/>
    <row r="94" spans="1:8" ht="15" customHeight="1" x14ac:dyDescent="0.25"/>
    <row r="95" spans="1:8" ht="15" customHeight="1" x14ac:dyDescent="0.25"/>
    <row r="96" spans="1:8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</sheetData>
  <mergeCells count="3">
    <mergeCell ref="A4:A5"/>
    <mergeCell ref="A22:E22"/>
    <mergeCell ref="A23:F2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86"/>
  <sheetViews>
    <sheetView showGridLines="0" zoomScaleNormal="100" workbookViewId="0">
      <selection activeCell="A3" sqref="A3"/>
    </sheetView>
  </sheetViews>
  <sheetFormatPr defaultRowHeight="13.2" x14ac:dyDescent="0.25"/>
  <cols>
    <col min="1" max="1" width="6.6640625" customWidth="1"/>
    <col min="2" max="2" width="13" customWidth="1"/>
    <col min="3" max="3" width="12.44140625" customWidth="1"/>
    <col min="4" max="5" width="13" customWidth="1"/>
    <col min="7" max="7" width="7" customWidth="1"/>
    <col min="8" max="8" width="9.109375" style="35"/>
  </cols>
  <sheetData>
    <row r="1" spans="1:11" ht="18" x14ac:dyDescent="0.3">
      <c r="A1" s="315" t="s">
        <v>221</v>
      </c>
      <c r="B1" s="316"/>
      <c r="C1" s="316"/>
      <c r="D1" s="316"/>
      <c r="E1" s="316"/>
      <c r="F1" s="316"/>
      <c r="G1" s="316"/>
      <c r="H1" s="179"/>
    </row>
    <row r="2" spans="1:11" ht="15.6" x14ac:dyDescent="0.3">
      <c r="A2" s="317" t="s">
        <v>197</v>
      </c>
      <c r="B2" s="316"/>
      <c r="C2" s="316"/>
      <c r="D2" s="316"/>
      <c r="E2" s="316"/>
      <c r="F2" s="316"/>
      <c r="G2" s="316"/>
      <c r="H2" s="179"/>
    </row>
    <row r="3" spans="1:11" ht="8.25" customHeight="1" x14ac:dyDescent="0.25">
      <c r="A3" s="35"/>
      <c r="B3" s="223"/>
      <c r="C3" s="223"/>
      <c r="D3" s="223"/>
      <c r="E3" s="35"/>
      <c r="F3" s="35"/>
      <c r="G3" s="35"/>
    </row>
    <row r="4" spans="1:11" ht="36" customHeight="1" x14ac:dyDescent="0.3">
      <c r="A4" s="318"/>
      <c r="B4" s="207" t="s">
        <v>222</v>
      </c>
      <c r="C4" s="319" t="s">
        <v>223</v>
      </c>
      <c r="D4" s="207" t="s">
        <v>224</v>
      </c>
      <c r="E4" s="207" t="s">
        <v>225</v>
      </c>
      <c r="F4" s="35"/>
      <c r="G4" s="35"/>
    </row>
    <row r="5" spans="1:11" ht="15" customHeight="1" x14ac:dyDescent="0.25">
      <c r="A5" s="320">
        <v>33604</v>
      </c>
      <c r="B5" s="240">
        <v>-38546</v>
      </c>
      <c r="C5" s="240" t="s">
        <v>95</v>
      </c>
      <c r="D5" s="240">
        <v>57571</v>
      </c>
      <c r="E5" s="240">
        <v>1518644</v>
      </c>
      <c r="F5" s="223"/>
      <c r="G5" s="223"/>
      <c r="H5" s="78"/>
      <c r="I5" s="196"/>
      <c r="J5" s="196"/>
      <c r="K5" s="44"/>
    </row>
    <row r="6" spans="1:11" ht="15" customHeight="1" x14ac:dyDescent="0.25">
      <c r="A6" s="320">
        <v>33970</v>
      </c>
      <c r="B6" s="240">
        <v>-16122</v>
      </c>
      <c r="C6" s="240" t="s">
        <v>95</v>
      </c>
      <c r="D6" s="240">
        <v>46427</v>
      </c>
      <c r="E6" s="240">
        <v>1454643</v>
      </c>
      <c r="F6" s="197"/>
      <c r="G6" s="197"/>
      <c r="H6" s="197"/>
      <c r="I6" s="5"/>
      <c r="J6" s="5"/>
      <c r="K6" s="5"/>
    </row>
    <row r="7" spans="1:11" ht="15" customHeight="1" x14ac:dyDescent="0.25">
      <c r="A7" s="320">
        <v>34335</v>
      </c>
      <c r="B7" s="240">
        <v>12225</v>
      </c>
      <c r="C7" s="240" t="s">
        <v>95</v>
      </c>
      <c r="D7" s="240">
        <v>14637</v>
      </c>
      <c r="E7" s="240">
        <v>1456708</v>
      </c>
      <c r="F7" s="197"/>
      <c r="G7" s="197"/>
      <c r="H7" s="197"/>
      <c r="I7" s="5"/>
      <c r="J7" s="5"/>
    </row>
    <row r="8" spans="1:11" ht="15" customHeight="1" x14ac:dyDescent="0.25">
      <c r="A8" s="320">
        <v>34700</v>
      </c>
      <c r="B8" s="240">
        <v>18520</v>
      </c>
      <c r="C8" s="240" t="s">
        <v>95</v>
      </c>
      <c r="D8" s="240">
        <v>9070</v>
      </c>
      <c r="E8" s="240">
        <v>1584983</v>
      </c>
      <c r="F8" s="197"/>
      <c r="G8" s="197"/>
      <c r="H8" s="197"/>
      <c r="I8" s="5"/>
      <c r="J8" s="5"/>
    </row>
    <row r="9" spans="1:11" ht="15" customHeight="1" x14ac:dyDescent="0.3">
      <c r="A9" s="320">
        <v>35065</v>
      </c>
      <c r="B9" s="240">
        <v>23976</v>
      </c>
      <c r="C9" s="62">
        <v>2367</v>
      </c>
      <c r="D9" s="240">
        <v>4790</v>
      </c>
      <c r="E9" s="240">
        <v>1861635</v>
      </c>
      <c r="F9" s="197"/>
      <c r="G9" s="197"/>
      <c r="H9" s="197"/>
      <c r="I9" s="5"/>
      <c r="J9" s="5"/>
    </row>
    <row r="10" spans="1:11" ht="15" customHeight="1" x14ac:dyDescent="0.3">
      <c r="A10" s="320">
        <v>35431</v>
      </c>
      <c r="B10" s="240">
        <v>15852</v>
      </c>
      <c r="C10" s="62">
        <v>6042</v>
      </c>
      <c r="D10" s="240">
        <v>4631</v>
      </c>
      <c r="E10" s="240">
        <v>2145194</v>
      </c>
      <c r="F10" s="197"/>
      <c r="G10" s="197"/>
      <c r="H10" s="197"/>
      <c r="I10" s="5"/>
      <c r="J10" s="5"/>
    </row>
    <row r="11" spans="1:11" ht="15" customHeight="1" x14ac:dyDescent="0.3">
      <c r="A11" s="320">
        <v>35796</v>
      </c>
      <c r="B11" s="240">
        <v>23082</v>
      </c>
      <c r="C11" s="62">
        <v>13675</v>
      </c>
      <c r="D11" s="240">
        <v>3696</v>
      </c>
      <c r="E11" s="240">
        <v>2410481</v>
      </c>
      <c r="F11" s="37"/>
      <c r="G11" s="37"/>
      <c r="H11" s="37"/>
      <c r="I11" s="5"/>
      <c r="J11" s="5"/>
    </row>
    <row r="12" spans="1:11" ht="15" customHeight="1" x14ac:dyDescent="0.3">
      <c r="A12" s="320">
        <v>36161</v>
      </c>
      <c r="B12" s="240">
        <v>18377</v>
      </c>
      <c r="C12" s="62">
        <v>10291</v>
      </c>
      <c r="D12" s="240">
        <v>421</v>
      </c>
      <c r="E12" s="240">
        <v>2466718</v>
      </c>
      <c r="F12" s="37"/>
      <c r="G12" s="37"/>
      <c r="H12" s="37"/>
      <c r="I12" s="5"/>
      <c r="J12" s="5"/>
    </row>
    <row r="13" spans="1:11" ht="15" customHeight="1" x14ac:dyDescent="0.3">
      <c r="A13" s="320">
        <v>36526</v>
      </c>
      <c r="B13" s="240">
        <v>25905</v>
      </c>
      <c r="C13" s="62">
        <v>6392</v>
      </c>
      <c r="D13" s="240">
        <v>1265</v>
      </c>
      <c r="E13" s="240">
        <v>2883511</v>
      </c>
      <c r="F13" s="37"/>
      <c r="G13" s="37"/>
      <c r="H13" s="37"/>
      <c r="I13" s="5"/>
      <c r="J13" s="5"/>
    </row>
    <row r="14" spans="1:11" ht="15" customHeight="1" x14ac:dyDescent="0.3">
      <c r="A14" s="320">
        <v>36892</v>
      </c>
      <c r="B14" s="240">
        <v>29572</v>
      </c>
      <c r="C14" s="62">
        <v>5284</v>
      </c>
      <c r="D14" s="240">
        <v>3257</v>
      </c>
      <c r="E14" s="240">
        <v>3145393</v>
      </c>
      <c r="F14" s="37"/>
      <c r="G14" s="37"/>
      <c r="H14" s="37"/>
      <c r="I14" s="5"/>
      <c r="J14" s="5"/>
    </row>
    <row r="15" spans="1:11" ht="15" customHeight="1" x14ac:dyDescent="0.3">
      <c r="A15" s="320">
        <v>37621</v>
      </c>
      <c r="B15" s="240">
        <v>15074</v>
      </c>
      <c r="C15" s="62">
        <v>5741</v>
      </c>
      <c r="D15" s="240">
        <v>3603</v>
      </c>
      <c r="E15" s="240">
        <v>3288175</v>
      </c>
      <c r="F15" s="58"/>
      <c r="G15" s="58"/>
      <c r="H15" s="58"/>
    </row>
    <row r="16" spans="1:11" ht="15" customHeight="1" x14ac:dyDescent="0.3">
      <c r="A16" s="320">
        <v>37986</v>
      </c>
      <c r="B16" s="321">
        <v>22276</v>
      </c>
      <c r="C16" s="62">
        <v>8582</v>
      </c>
      <c r="D16" s="321">
        <v>2641</v>
      </c>
      <c r="E16" s="37">
        <v>3290634</v>
      </c>
      <c r="F16" s="58"/>
      <c r="G16" s="58"/>
      <c r="H16" s="58"/>
    </row>
    <row r="17" spans="1:15" ht="15" customHeight="1" x14ac:dyDescent="0.3">
      <c r="A17" s="320">
        <v>37987</v>
      </c>
      <c r="B17" s="321">
        <v>36836</v>
      </c>
      <c r="C17" s="62">
        <v>21078</v>
      </c>
      <c r="D17" s="321">
        <v>1565</v>
      </c>
      <c r="E17" s="322">
        <v>3879110</v>
      </c>
      <c r="F17" s="58"/>
      <c r="G17" s="58"/>
      <c r="H17" s="58"/>
    </row>
    <row r="18" spans="1:15" ht="15" customHeight="1" x14ac:dyDescent="0.3">
      <c r="A18" s="320">
        <v>38354</v>
      </c>
      <c r="B18" s="321">
        <v>27053</v>
      </c>
      <c r="C18" s="123">
        <v>9643</v>
      </c>
      <c r="D18" s="321">
        <v>1178</v>
      </c>
      <c r="E18" s="322">
        <v>4539904</v>
      </c>
      <c r="F18" s="58"/>
      <c r="G18" s="58"/>
      <c r="H18" s="58"/>
    </row>
    <row r="19" spans="1:15" ht="15" customHeight="1" x14ac:dyDescent="0.3">
      <c r="A19" s="320">
        <v>39081</v>
      </c>
      <c r="B19" s="321">
        <v>73911</v>
      </c>
      <c r="C19" s="123">
        <v>48625</v>
      </c>
      <c r="D19" s="321">
        <v>341</v>
      </c>
      <c r="E19" s="322">
        <v>5088692</v>
      </c>
      <c r="F19" s="58"/>
      <c r="G19" s="58"/>
      <c r="H19" s="58"/>
    </row>
    <row r="20" spans="1:15" ht="15" customHeight="1" x14ac:dyDescent="0.3">
      <c r="A20" s="320">
        <v>39447</v>
      </c>
      <c r="B20" s="37">
        <v>49566</v>
      </c>
      <c r="C20" s="123">
        <v>25159</v>
      </c>
      <c r="D20" s="223">
        <v>984</v>
      </c>
      <c r="E20" s="37">
        <v>6026259</v>
      </c>
      <c r="F20" s="58"/>
      <c r="G20" s="58"/>
      <c r="H20" s="58"/>
    </row>
    <row r="21" spans="1:15" s="48" customFormat="1" ht="13.8" x14ac:dyDescent="0.3">
      <c r="A21" s="320">
        <v>39813</v>
      </c>
      <c r="B21" s="37">
        <v>42140</v>
      </c>
      <c r="C21" s="123">
        <v>24335</v>
      </c>
      <c r="D21" s="321">
        <v>9139</v>
      </c>
      <c r="E21" s="37">
        <v>7384539</v>
      </c>
      <c r="F21" s="164"/>
      <c r="G21" s="164"/>
      <c r="H21" s="164"/>
      <c r="I21" s="45"/>
      <c r="J21" s="25"/>
      <c r="K21" s="25"/>
      <c r="L21" s="25"/>
      <c r="M21" s="25"/>
      <c r="N21" s="25"/>
      <c r="O21" s="25"/>
    </row>
    <row r="22" spans="1:15" s="48" customFormat="1" ht="13.8" x14ac:dyDescent="0.3">
      <c r="A22" s="320">
        <v>40178</v>
      </c>
      <c r="B22" s="37">
        <v>37042</v>
      </c>
      <c r="C22" s="123">
        <v>17122</v>
      </c>
      <c r="D22" s="321">
        <v>13227</v>
      </c>
      <c r="E22" s="37">
        <v>6917147</v>
      </c>
      <c r="F22" s="164"/>
      <c r="G22" s="164"/>
      <c r="H22" s="164"/>
      <c r="I22" s="45"/>
      <c r="J22" s="25"/>
      <c r="K22" s="25"/>
      <c r="L22" s="25"/>
      <c r="M22" s="25"/>
      <c r="N22" s="25"/>
      <c r="O22" s="25"/>
    </row>
    <row r="23" spans="1:15" ht="12.75" customHeight="1" x14ac:dyDescent="0.3">
      <c r="A23" s="320">
        <v>40543</v>
      </c>
      <c r="B23" s="37">
        <v>51323</v>
      </c>
      <c r="C23" s="123">
        <v>28250</v>
      </c>
      <c r="D23" s="321">
        <v>4329</v>
      </c>
      <c r="E23" s="37">
        <v>6919515</v>
      </c>
      <c r="F23" s="313"/>
      <c r="G23" s="65"/>
      <c r="H23" s="58"/>
    </row>
    <row r="24" spans="1:15" ht="12.75" customHeight="1" x14ac:dyDescent="0.3">
      <c r="A24" s="320">
        <v>40908</v>
      </c>
      <c r="B24" s="37">
        <v>57470</v>
      </c>
      <c r="C24" s="123">
        <v>28956</v>
      </c>
      <c r="D24" s="321">
        <v>4192</v>
      </c>
      <c r="E24" s="37">
        <v>7542725</v>
      </c>
      <c r="F24" s="313"/>
      <c r="G24" s="65"/>
      <c r="H24" s="58"/>
    </row>
    <row r="25" spans="1:15" ht="12.75" customHeight="1" x14ac:dyDescent="0.3">
      <c r="A25" s="320">
        <v>41274</v>
      </c>
      <c r="B25" s="37">
        <v>83210</v>
      </c>
      <c r="C25" s="123">
        <v>46557</v>
      </c>
      <c r="D25" s="321">
        <v>5148</v>
      </c>
      <c r="E25" s="37">
        <v>7793176</v>
      </c>
      <c r="F25" s="313"/>
      <c r="G25" s="65"/>
      <c r="H25" s="58"/>
    </row>
    <row r="26" spans="1:15" ht="12.75" customHeight="1" x14ac:dyDescent="0.3">
      <c r="A26" s="320">
        <v>41639</v>
      </c>
      <c r="B26" s="37">
        <v>77665</v>
      </c>
      <c r="C26" s="123">
        <v>37620</v>
      </c>
      <c r="D26" s="321">
        <v>5389</v>
      </c>
      <c r="E26" s="37">
        <v>8078112</v>
      </c>
      <c r="F26" s="313"/>
      <c r="G26" s="65"/>
      <c r="H26" s="58"/>
    </row>
    <row r="27" spans="1:15" ht="12.75" customHeight="1" x14ac:dyDescent="0.3">
      <c r="A27" s="320">
        <v>42004</v>
      </c>
      <c r="B27" s="37">
        <v>100699</v>
      </c>
      <c r="C27" s="123">
        <v>54869</v>
      </c>
      <c r="D27" s="321">
        <v>6159</v>
      </c>
      <c r="E27" s="37">
        <v>9182099</v>
      </c>
      <c r="F27" s="313"/>
      <c r="G27" s="65"/>
      <c r="H27" s="58"/>
    </row>
    <row r="28" spans="1:15" ht="12.75" customHeight="1" x14ac:dyDescent="0.3">
      <c r="A28" s="320">
        <v>42369</v>
      </c>
      <c r="B28" s="37">
        <v>91637</v>
      </c>
      <c r="C28" s="123">
        <v>52646</v>
      </c>
      <c r="D28" s="321">
        <v>6690</v>
      </c>
      <c r="E28" s="37">
        <v>8881097</v>
      </c>
      <c r="F28" s="313"/>
      <c r="G28" s="65"/>
      <c r="H28" s="58"/>
    </row>
    <row r="29" spans="1:15" ht="12.75" customHeight="1" x14ac:dyDescent="0.3">
      <c r="A29" s="320">
        <v>42735</v>
      </c>
      <c r="B29" s="37">
        <v>106960</v>
      </c>
      <c r="C29" s="123">
        <v>73320</v>
      </c>
      <c r="D29" s="321">
        <v>7449</v>
      </c>
      <c r="E29" s="37">
        <v>9267555</v>
      </c>
      <c r="F29" s="313"/>
      <c r="G29" s="65"/>
      <c r="H29" s="58"/>
    </row>
    <row r="30" spans="1:15" ht="12.75" customHeight="1" x14ac:dyDescent="0.3">
      <c r="A30" s="323">
        <v>43100</v>
      </c>
      <c r="B30" s="37">
        <v>118035</v>
      </c>
      <c r="C30" s="123">
        <v>66611</v>
      </c>
      <c r="D30" s="92">
        <v>8751</v>
      </c>
      <c r="E30" s="37">
        <v>11604619</v>
      </c>
      <c r="F30" s="313"/>
      <c r="G30" s="65"/>
      <c r="H30" s="58"/>
    </row>
    <row r="31" spans="1:15" ht="12.75" customHeight="1" x14ac:dyDescent="0.3">
      <c r="A31" s="320">
        <v>43465</v>
      </c>
      <c r="B31" s="37">
        <v>90719</v>
      </c>
      <c r="C31" s="123">
        <v>38839</v>
      </c>
      <c r="D31" s="92">
        <v>4402</v>
      </c>
      <c r="E31" s="37">
        <v>8890846</v>
      </c>
      <c r="F31" s="313"/>
      <c r="G31" s="65"/>
      <c r="H31" s="58"/>
    </row>
    <row r="32" spans="1:15" ht="12.75" customHeight="1" x14ac:dyDescent="0.3">
      <c r="A32" s="320">
        <v>43466</v>
      </c>
      <c r="B32" s="376">
        <v>88568</v>
      </c>
      <c r="C32" s="377">
        <v>45059</v>
      </c>
      <c r="D32" s="357">
        <v>11153</v>
      </c>
      <c r="E32" s="376">
        <v>9206562</v>
      </c>
      <c r="F32" s="314"/>
      <c r="G32" s="65"/>
      <c r="H32" s="58"/>
    </row>
    <row r="33" spans="1:15" s="25" customFormat="1" ht="13.8" x14ac:dyDescent="0.3">
      <c r="A33" s="362"/>
      <c r="B33" s="363"/>
      <c r="C33" s="364"/>
      <c r="D33" s="365"/>
      <c r="E33" s="366"/>
      <c r="F33" s="324"/>
      <c r="G33" s="324"/>
      <c r="H33" s="85"/>
      <c r="I33" s="55"/>
      <c r="J33" s="55"/>
      <c r="K33" s="55"/>
      <c r="L33" s="55"/>
      <c r="M33" s="55"/>
      <c r="N33" s="55"/>
      <c r="O33" s="55"/>
    </row>
    <row r="34" spans="1:15" ht="13.8" x14ac:dyDescent="0.3">
      <c r="A34" s="325" t="s">
        <v>226</v>
      </c>
      <c r="B34" s="164"/>
      <c r="C34" s="62"/>
      <c r="D34" s="164"/>
      <c r="E34" s="164"/>
      <c r="F34" s="58"/>
      <c r="G34" s="58"/>
      <c r="H34" s="86"/>
      <c r="I34" s="51"/>
      <c r="J34" s="51"/>
      <c r="K34" s="51"/>
      <c r="L34" s="51"/>
      <c r="M34" s="51"/>
      <c r="N34" s="51"/>
      <c r="O34" s="51"/>
    </row>
    <row r="35" spans="1:15" x14ac:dyDescent="0.25">
      <c r="A35" s="326" t="s">
        <v>227</v>
      </c>
      <c r="B35" s="164"/>
      <c r="C35" s="164"/>
      <c r="D35" s="164"/>
      <c r="E35" s="164"/>
      <c r="F35" s="58"/>
      <c r="G35" s="58"/>
      <c r="H35" s="58"/>
    </row>
    <row r="36" spans="1:15" x14ac:dyDescent="0.25">
      <c r="A36" s="326" t="s">
        <v>228</v>
      </c>
      <c r="B36" s="164"/>
      <c r="C36" s="164"/>
      <c r="D36" s="164"/>
      <c r="E36" s="164"/>
      <c r="F36" s="58"/>
      <c r="G36" s="58"/>
      <c r="H36" s="58"/>
    </row>
    <row r="37" spans="1:15" x14ac:dyDescent="0.25">
      <c r="A37" s="312" t="s">
        <v>229</v>
      </c>
      <c r="B37" s="312"/>
      <c r="C37" s="312"/>
      <c r="D37" s="313"/>
      <c r="E37" s="313"/>
      <c r="F37" s="58"/>
      <c r="G37" s="58"/>
      <c r="H37" s="58"/>
    </row>
    <row r="38" spans="1:15" ht="15" customHeight="1" x14ac:dyDescent="0.25">
      <c r="A38" s="327" t="s">
        <v>230</v>
      </c>
      <c r="B38" s="324"/>
      <c r="C38" s="324"/>
      <c r="D38" s="324"/>
      <c r="E38" s="324"/>
      <c r="F38" s="58"/>
      <c r="G38" s="58"/>
      <c r="H38" s="58"/>
    </row>
    <row r="39" spans="1:15" x14ac:dyDescent="0.25">
      <c r="A39" s="66" t="s">
        <v>231</v>
      </c>
      <c r="B39" s="58"/>
      <c r="C39" s="58"/>
      <c r="D39" s="58"/>
      <c r="E39" s="58"/>
      <c r="F39" s="58"/>
      <c r="G39" s="58"/>
      <c r="H39" s="58"/>
    </row>
    <row r="40" spans="1:15" x14ac:dyDescent="0.25">
      <c r="B40" s="1"/>
      <c r="C40" s="1"/>
      <c r="D40" s="1"/>
      <c r="E40" s="1"/>
      <c r="F40" s="1"/>
      <c r="G40" s="1"/>
      <c r="H40" s="58"/>
    </row>
    <row r="41" spans="1:15" x14ac:dyDescent="0.25">
      <c r="B41" s="1"/>
      <c r="C41" s="1"/>
      <c r="D41" s="1"/>
      <c r="E41" s="1"/>
      <c r="F41" s="1"/>
      <c r="G41" s="1"/>
      <c r="H41" s="58"/>
    </row>
    <row r="42" spans="1:15" x14ac:dyDescent="0.25">
      <c r="B42" s="1"/>
      <c r="C42" s="1"/>
      <c r="D42" s="1"/>
      <c r="E42" s="1"/>
      <c r="F42" s="1"/>
      <c r="G42" s="1"/>
      <c r="H42" s="58"/>
    </row>
    <row r="43" spans="1:15" x14ac:dyDescent="0.25">
      <c r="B43" s="1"/>
      <c r="C43" s="1"/>
      <c r="D43" s="1"/>
      <c r="E43" s="1"/>
      <c r="F43" s="1"/>
      <c r="G43" s="1"/>
      <c r="H43" s="58"/>
    </row>
    <row r="44" spans="1:15" x14ac:dyDescent="0.25">
      <c r="B44" s="1"/>
      <c r="C44" s="1"/>
      <c r="D44" s="1"/>
      <c r="E44" s="1"/>
      <c r="F44" s="1"/>
      <c r="G44" s="1"/>
      <c r="H44" s="58"/>
    </row>
    <row r="45" spans="1:15" x14ac:dyDescent="0.25">
      <c r="B45" s="1"/>
      <c r="C45" s="1"/>
      <c r="D45" s="1"/>
      <c r="E45" s="1"/>
      <c r="F45" s="1"/>
      <c r="G45" s="1"/>
      <c r="H45" s="58"/>
    </row>
    <row r="46" spans="1:15" x14ac:dyDescent="0.25">
      <c r="B46" s="1"/>
      <c r="C46" s="1"/>
      <c r="D46" s="1"/>
      <c r="E46" s="1"/>
      <c r="F46" s="1"/>
      <c r="G46" s="1"/>
      <c r="H46" s="58"/>
    </row>
    <row r="47" spans="1:15" x14ac:dyDescent="0.25">
      <c r="A47" s="5"/>
      <c r="B47" s="9"/>
      <c r="C47" s="9"/>
      <c r="D47" s="9"/>
      <c r="E47" s="9"/>
      <c r="F47" s="1"/>
      <c r="G47" s="1"/>
      <c r="H47" s="58"/>
    </row>
    <row r="48" spans="1:15" ht="15.6" x14ac:dyDescent="0.3">
      <c r="A48" s="24"/>
      <c r="B48" s="9"/>
      <c r="C48" s="9"/>
      <c r="D48" s="9"/>
      <c r="E48" s="9"/>
      <c r="F48" s="1"/>
      <c r="G48" s="1"/>
      <c r="H48" s="58"/>
    </row>
    <row r="49" spans="1:8" x14ac:dyDescent="0.25">
      <c r="A49" s="5"/>
      <c r="B49" s="9"/>
      <c r="C49" s="9"/>
      <c r="D49" s="9"/>
      <c r="E49" s="9"/>
      <c r="F49" s="1"/>
      <c r="G49" s="1"/>
      <c r="H49" s="58"/>
    </row>
    <row r="50" spans="1:8" x14ac:dyDescent="0.25">
      <c r="A50" s="5"/>
      <c r="B50" s="9"/>
      <c r="C50" s="9"/>
      <c r="D50" s="9"/>
      <c r="E50" s="9"/>
      <c r="F50" s="1"/>
      <c r="G50" s="1"/>
      <c r="H50" s="58"/>
    </row>
    <row r="51" spans="1:8" x14ac:dyDescent="0.25">
      <c r="A51" s="5"/>
      <c r="B51" s="9"/>
      <c r="C51" s="9"/>
      <c r="D51" s="9"/>
      <c r="E51" s="9"/>
      <c r="F51" s="1"/>
      <c r="G51" s="1"/>
      <c r="H51" s="58"/>
    </row>
    <row r="52" spans="1:8" x14ac:dyDescent="0.25">
      <c r="A52" s="5"/>
      <c r="B52" s="9"/>
      <c r="C52" s="9"/>
      <c r="D52" s="9"/>
      <c r="E52" s="9"/>
      <c r="F52" s="1"/>
      <c r="G52" s="1"/>
      <c r="H52" s="58"/>
    </row>
    <row r="53" spans="1:8" x14ac:dyDescent="0.25">
      <c r="A53" s="5"/>
      <c r="B53" s="9"/>
      <c r="C53" s="9"/>
      <c r="D53" s="9"/>
      <c r="E53" s="9"/>
      <c r="F53" s="1"/>
      <c r="G53" s="1"/>
      <c r="H53" s="58"/>
    </row>
    <row r="54" spans="1:8" x14ac:dyDescent="0.25">
      <c r="A54" s="5"/>
      <c r="B54" s="9"/>
      <c r="C54" s="9"/>
      <c r="D54" s="9"/>
      <c r="E54" s="9"/>
      <c r="F54" s="1"/>
      <c r="G54" s="1"/>
      <c r="H54" s="58"/>
    </row>
    <row r="55" spans="1:8" x14ac:dyDescent="0.25">
      <c r="A55" s="5"/>
      <c r="B55" s="9"/>
      <c r="C55" s="9"/>
      <c r="D55" s="9"/>
      <c r="E55" s="9"/>
      <c r="F55" s="1"/>
      <c r="G55" s="1"/>
      <c r="H55" s="58"/>
    </row>
    <row r="56" spans="1:8" x14ac:dyDescent="0.25">
      <c r="A56" s="5"/>
      <c r="B56" s="9"/>
      <c r="C56" s="9"/>
      <c r="D56" s="9"/>
      <c r="E56" s="9"/>
      <c r="F56" s="1"/>
      <c r="G56" s="1"/>
      <c r="H56" s="58"/>
    </row>
    <row r="57" spans="1:8" x14ac:dyDescent="0.25">
      <c r="A57" s="5"/>
      <c r="B57" s="9"/>
      <c r="C57" s="9"/>
      <c r="D57" s="9"/>
      <c r="E57" s="9"/>
      <c r="F57" s="1"/>
      <c r="G57" s="1"/>
      <c r="H57" s="58"/>
    </row>
    <row r="58" spans="1:8" x14ac:dyDescent="0.25">
      <c r="A58" s="5"/>
      <c r="B58" s="9"/>
      <c r="C58" s="9"/>
      <c r="D58" s="9"/>
      <c r="E58" s="9"/>
      <c r="F58" s="1"/>
      <c r="G58" s="1"/>
      <c r="H58" s="58"/>
    </row>
    <row r="59" spans="1:8" x14ac:dyDescent="0.25">
      <c r="A59" s="5"/>
      <c r="B59" s="9"/>
      <c r="C59" s="9"/>
      <c r="D59" s="9"/>
      <c r="E59" s="9"/>
      <c r="F59" s="1"/>
      <c r="G59" s="1"/>
      <c r="H59" s="58"/>
    </row>
    <row r="60" spans="1:8" x14ac:dyDescent="0.25">
      <c r="A60" s="5"/>
      <c r="B60" s="9"/>
      <c r="C60" s="9"/>
      <c r="D60" s="9"/>
      <c r="E60" s="9"/>
      <c r="F60" s="1"/>
      <c r="G60" s="1"/>
      <c r="H60" s="58"/>
    </row>
    <row r="61" spans="1:8" x14ac:dyDescent="0.25">
      <c r="A61" s="5"/>
      <c r="B61" s="9"/>
      <c r="C61" s="9"/>
      <c r="D61" s="9"/>
      <c r="E61" s="9"/>
    </row>
    <row r="62" spans="1:8" x14ac:dyDescent="0.25">
      <c r="A62" s="5"/>
      <c r="B62" s="9"/>
      <c r="C62" s="9"/>
      <c r="D62" s="9"/>
      <c r="E62" s="9"/>
    </row>
    <row r="63" spans="1:8" x14ac:dyDescent="0.25">
      <c r="A63" s="5"/>
      <c r="B63" s="9"/>
      <c r="C63" s="9"/>
      <c r="D63" s="9"/>
      <c r="E63" s="9"/>
    </row>
    <row r="64" spans="1:8" x14ac:dyDescent="0.25">
      <c r="A64" s="5"/>
      <c r="B64" s="9"/>
      <c r="C64" s="9"/>
      <c r="D64" s="9"/>
      <c r="E64" s="9"/>
    </row>
    <row r="65" spans="1:5" x14ac:dyDescent="0.25">
      <c r="A65" s="5"/>
      <c r="B65" s="9"/>
      <c r="C65" s="9"/>
      <c r="D65" s="9"/>
      <c r="E65" s="9"/>
    </row>
    <row r="66" spans="1:5" x14ac:dyDescent="0.25">
      <c r="A66" s="5"/>
      <c r="B66" s="5"/>
      <c r="C66" s="5"/>
      <c r="D66" s="5"/>
      <c r="E66" s="5"/>
    </row>
    <row r="67" spans="1:5" x14ac:dyDescent="0.25">
      <c r="A67" s="5"/>
      <c r="B67" s="5"/>
      <c r="C67" s="5"/>
      <c r="D67" s="5"/>
      <c r="E67" s="5"/>
    </row>
    <row r="68" spans="1:5" x14ac:dyDescent="0.25">
      <c r="A68" s="5"/>
      <c r="B68" s="5"/>
      <c r="C68" s="5"/>
      <c r="D68" s="5"/>
      <c r="E68" s="5"/>
    </row>
    <row r="69" spans="1:5" x14ac:dyDescent="0.25">
      <c r="A69" s="5"/>
      <c r="B69" s="5"/>
      <c r="C69" s="5"/>
      <c r="D69" s="5"/>
      <c r="E69" s="5"/>
    </row>
    <row r="70" spans="1:5" x14ac:dyDescent="0.25">
      <c r="A70" s="5"/>
      <c r="B70" s="5"/>
      <c r="C70" s="5"/>
      <c r="D70" s="5"/>
      <c r="E70" s="5"/>
    </row>
    <row r="71" spans="1:5" x14ac:dyDescent="0.25">
      <c r="A71" s="5"/>
      <c r="B71" s="5"/>
      <c r="C71" s="5"/>
      <c r="D71" s="5"/>
      <c r="E71" s="5"/>
    </row>
    <row r="72" spans="1:5" x14ac:dyDescent="0.25">
      <c r="A72" s="5"/>
      <c r="B72" s="5"/>
      <c r="C72" s="5"/>
      <c r="D72" s="5"/>
      <c r="E72" s="5"/>
    </row>
    <row r="73" spans="1:5" x14ac:dyDescent="0.25">
      <c r="A73" s="5"/>
      <c r="B73" s="5"/>
      <c r="C73" s="5"/>
      <c r="D73" s="5"/>
      <c r="E73" s="5"/>
    </row>
    <row r="74" spans="1:5" x14ac:dyDescent="0.25">
      <c r="A74" s="5"/>
      <c r="B74" s="5"/>
      <c r="C74" s="5"/>
      <c r="D74" s="5"/>
      <c r="E74" s="5"/>
    </row>
    <row r="75" spans="1:5" x14ac:dyDescent="0.25">
      <c r="A75" s="5"/>
      <c r="B75" s="5"/>
      <c r="C75" s="5"/>
      <c r="D75" s="5"/>
      <c r="E75" s="5"/>
    </row>
    <row r="76" spans="1:5" x14ac:dyDescent="0.25">
      <c r="A76" s="5"/>
      <c r="B76" s="5"/>
      <c r="C76" s="5"/>
      <c r="D76" s="5"/>
      <c r="E76" s="5"/>
    </row>
    <row r="77" spans="1:5" x14ac:dyDescent="0.25">
      <c r="A77" s="5"/>
      <c r="B77" s="5"/>
      <c r="C77" s="5"/>
      <c r="D77" s="5"/>
      <c r="E77" s="5"/>
    </row>
    <row r="78" spans="1:5" x14ac:dyDescent="0.25">
      <c r="A78" s="5"/>
      <c r="B78" s="5"/>
      <c r="C78" s="5"/>
      <c r="D78" s="5"/>
      <c r="E78" s="5"/>
    </row>
    <row r="79" spans="1:5" x14ac:dyDescent="0.25">
      <c r="A79" s="5"/>
      <c r="B79" s="5"/>
      <c r="C79" s="5"/>
      <c r="D79" s="5"/>
      <c r="E79" s="5"/>
    </row>
    <row r="80" spans="1:5" x14ac:dyDescent="0.25">
      <c r="A80" s="5"/>
      <c r="B80" s="5"/>
      <c r="C80" s="5"/>
      <c r="D80" s="5"/>
      <c r="E80" s="5"/>
    </row>
    <row r="81" spans="1:5" x14ac:dyDescent="0.25">
      <c r="A81" s="5"/>
      <c r="B81" s="5"/>
      <c r="C81" s="5"/>
      <c r="D81" s="5"/>
      <c r="E81" s="5"/>
    </row>
    <row r="82" spans="1:5" x14ac:dyDescent="0.25">
      <c r="A82" s="5"/>
      <c r="B82" s="5"/>
      <c r="C82" s="5"/>
      <c r="D82" s="5"/>
      <c r="E82" s="5"/>
    </row>
    <row r="83" spans="1:5" x14ac:dyDescent="0.25">
      <c r="A83" s="5"/>
      <c r="B83" s="5"/>
      <c r="C83" s="5"/>
      <c r="D83" s="5"/>
      <c r="E83" s="5"/>
    </row>
    <row r="84" spans="1:5" x14ac:dyDescent="0.25">
      <c r="A84" s="5"/>
      <c r="B84" s="5"/>
      <c r="C84" s="5"/>
      <c r="D84" s="5"/>
      <c r="E84" s="5"/>
    </row>
    <row r="85" spans="1:5" x14ac:dyDescent="0.25">
      <c r="A85" s="5"/>
      <c r="B85" s="5"/>
      <c r="C85" s="5"/>
      <c r="D85" s="5"/>
      <c r="E85" s="5"/>
    </row>
    <row r="86" spans="1:5" x14ac:dyDescent="0.25">
      <c r="A86" s="5"/>
      <c r="B86" s="5"/>
      <c r="C86" s="5"/>
      <c r="D86" s="5"/>
      <c r="E86" s="5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0"/>
  <sheetViews>
    <sheetView showGridLines="0" zoomScaleNormal="100" workbookViewId="0">
      <selection activeCell="A2" sqref="A2"/>
    </sheetView>
  </sheetViews>
  <sheetFormatPr defaultRowHeight="13.2" x14ac:dyDescent="0.25"/>
  <cols>
    <col min="1" max="1" width="10" customWidth="1"/>
    <col min="2" max="5" width="10.6640625" customWidth="1"/>
    <col min="6" max="6" width="9.6640625" bestFit="1" customWidth="1"/>
    <col min="7" max="8" width="8.5546875" customWidth="1"/>
  </cols>
  <sheetData>
    <row r="1" spans="1:9" ht="18" customHeight="1" x14ac:dyDescent="0.3">
      <c r="A1" s="7" t="s">
        <v>232</v>
      </c>
      <c r="I1" s="23"/>
    </row>
    <row r="2" spans="1:9" ht="15.6" x14ac:dyDescent="0.3">
      <c r="A2" s="7"/>
      <c r="I2" s="23"/>
    </row>
    <row r="3" spans="1:9" x14ac:dyDescent="0.25">
      <c r="A3" s="153" t="s">
        <v>233</v>
      </c>
      <c r="B3" s="198"/>
      <c r="I3" s="23"/>
    </row>
    <row r="4" spans="1:9" ht="39.6" x14ac:dyDescent="0.25">
      <c r="A4" s="199" t="s">
        <v>234</v>
      </c>
      <c r="B4" s="200" t="s">
        <v>235</v>
      </c>
      <c r="C4" s="63" t="s">
        <v>236</v>
      </c>
      <c r="D4" s="200" t="s">
        <v>237</v>
      </c>
      <c r="E4" s="63" t="s">
        <v>238</v>
      </c>
      <c r="F4" s="200" t="s">
        <v>239</v>
      </c>
      <c r="G4" s="200" t="s">
        <v>240</v>
      </c>
      <c r="H4" s="201" t="s">
        <v>144</v>
      </c>
      <c r="I4" s="23"/>
    </row>
    <row r="5" spans="1:9" x14ac:dyDescent="0.25">
      <c r="A5" s="153">
        <v>1996</v>
      </c>
      <c r="B5" s="2">
        <v>667.65499999999997</v>
      </c>
      <c r="C5" s="1">
        <v>420.46699999999998</v>
      </c>
      <c r="D5" s="1">
        <v>372.77</v>
      </c>
      <c r="E5" s="1">
        <v>48.906999999999996</v>
      </c>
      <c r="F5" s="1">
        <v>122.304</v>
      </c>
      <c r="G5" s="1">
        <v>102.47799999999999</v>
      </c>
      <c r="H5" s="154">
        <f>SUM(B5:G5)</f>
        <v>1734.5809999999999</v>
      </c>
      <c r="I5" s="23"/>
    </row>
    <row r="6" spans="1:9" x14ac:dyDescent="0.25">
      <c r="A6" s="153">
        <v>1997</v>
      </c>
      <c r="B6" s="2">
        <v>871.57299999999998</v>
      </c>
      <c r="C6" s="1">
        <v>561.50900000000001</v>
      </c>
      <c r="D6" s="1">
        <v>335.524</v>
      </c>
      <c r="E6" s="1">
        <v>95.126999999999995</v>
      </c>
      <c r="F6" s="1">
        <v>118.78100000000001</v>
      </c>
      <c r="G6" s="1">
        <v>129.255</v>
      </c>
      <c r="H6" s="154">
        <f t="shared" ref="H6:H18" si="0">SUM(B6:G6)</f>
        <v>2111.7689999999998</v>
      </c>
      <c r="I6" s="23"/>
    </row>
    <row r="7" spans="1:9" x14ac:dyDescent="0.25">
      <c r="A7" s="153">
        <v>1998</v>
      </c>
      <c r="B7" s="2">
        <v>997.971</v>
      </c>
      <c r="C7" s="1">
        <v>566.803</v>
      </c>
      <c r="D7" s="1">
        <v>453.40699999999998</v>
      </c>
      <c r="E7" s="1">
        <v>101.126</v>
      </c>
      <c r="F7" s="1">
        <v>133.602</v>
      </c>
      <c r="G7" s="1">
        <v>164.267</v>
      </c>
      <c r="H7" s="154">
        <f t="shared" si="0"/>
        <v>2417.1759999999995</v>
      </c>
      <c r="I7" s="23"/>
    </row>
    <row r="8" spans="1:9" x14ac:dyDescent="0.25">
      <c r="A8" s="153">
        <v>1999</v>
      </c>
      <c r="B8" s="2">
        <v>1065.423</v>
      </c>
      <c r="C8" s="1">
        <v>598.14599999999996</v>
      </c>
      <c r="D8" s="1">
        <v>384.56299999999999</v>
      </c>
      <c r="E8" s="1">
        <v>124.092</v>
      </c>
      <c r="F8" s="1">
        <v>131.33000000000001</v>
      </c>
      <c r="G8" s="1">
        <v>172.15199999999999</v>
      </c>
      <c r="H8" s="154">
        <f t="shared" si="0"/>
        <v>2475.7060000000001</v>
      </c>
      <c r="I8" s="23"/>
    </row>
    <row r="9" spans="1:9" x14ac:dyDescent="0.25">
      <c r="A9" s="153">
        <v>2000</v>
      </c>
      <c r="B9" s="2">
        <v>1274.3620000000001</v>
      </c>
      <c r="C9" s="1">
        <v>760.32</v>
      </c>
      <c r="D9" s="1">
        <v>387.161</v>
      </c>
      <c r="E9" s="1">
        <v>152.685</v>
      </c>
      <c r="F9" s="1">
        <v>165.83699999999999</v>
      </c>
      <c r="G9" s="1">
        <v>231.602</v>
      </c>
      <c r="H9" s="154">
        <f t="shared" si="0"/>
        <v>2971.9670000000001</v>
      </c>
      <c r="I9" s="23"/>
    </row>
    <row r="10" spans="1:9" x14ac:dyDescent="0.25">
      <c r="A10" s="153">
        <v>2001</v>
      </c>
      <c r="B10" s="2">
        <v>1380.4739999999999</v>
      </c>
      <c r="C10" s="1">
        <v>868.88499999999999</v>
      </c>
      <c r="D10" s="1">
        <v>430.18700000000001</v>
      </c>
      <c r="E10" s="1">
        <v>161.77199999999999</v>
      </c>
      <c r="F10" s="1">
        <v>153.506</v>
      </c>
      <c r="G10" s="1">
        <v>164.79</v>
      </c>
      <c r="H10" s="154">
        <f>SUM(B10:G10)</f>
        <v>3159.6139999999996</v>
      </c>
      <c r="I10" s="9"/>
    </row>
    <row r="11" spans="1:9" x14ac:dyDescent="0.25">
      <c r="A11" s="153">
        <v>2002</v>
      </c>
      <c r="B11" s="2">
        <v>1409.7940000000001</v>
      </c>
      <c r="C11" s="1">
        <v>834.70399999999995</v>
      </c>
      <c r="D11" s="1">
        <v>472.40199999999999</v>
      </c>
      <c r="E11" s="1">
        <v>145.32</v>
      </c>
      <c r="F11" s="1">
        <v>259.10599999999999</v>
      </c>
      <c r="G11" s="1">
        <v>158.77600000000001</v>
      </c>
      <c r="H11" s="154">
        <f>SUM(B11:G11)</f>
        <v>3280.1019999999999</v>
      </c>
      <c r="I11" s="9"/>
    </row>
    <row r="12" spans="1:9" x14ac:dyDescent="0.25">
      <c r="A12" s="153">
        <v>2003</v>
      </c>
      <c r="B12" s="2">
        <v>1366.8132158999999</v>
      </c>
      <c r="C12" s="1">
        <v>866.52743500000008</v>
      </c>
      <c r="D12" s="1">
        <v>507.69900000000001</v>
      </c>
      <c r="E12" s="1">
        <v>155.989</v>
      </c>
      <c r="F12" s="1">
        <v>257.94</v>
      </c>
      <c r="G12" s="1">
        <v>125.02558409999999</v>
      </c>
      <c r="H12" s="154">
        <f>SUM(B12:G12)</f>
        <v>3279.9942350000001</v>
      </c>
      <c r="I12" s="9"/>
    </row>
    <row r="13" spans="1:9" x14ac:dyDescent="0.25">
      <c r="A13" s="153">
        <v>2004</v>
      </c>
      <c r="B13" s="2">
        <v>1446.4503872</v>
      </c>
      <c r="C13" s="1">
        <v>1114.0039168000001</v>
      </c>
      <c r="D13" s="1">
        <v>554.65379570000005</v>
      </c>
      <c r="E13" s="1">
        <v>323.15054659999998</v>
      </c>
      <c r="F13" s="1">
        <v>259.33699999999999</v>
      </c>
      <c r="G13" s="1">
        <v>203.11674960000002</v>
      </c>
      <c r="H13" s="154">
        <f t="shared" si="0"/>
        <v>3900.7123958999996</v>
      </c>
      <c r="I13" s="9"/>
    </row>
    <row r="14" spans="1:9" x14ac:dyDescent="0.25">
      <c r="A14" s="153">
        <v>2005</v>
      </c>
      <c r="B14" s="2">
        <v>1729.4972255875898</v>
      </c>
      <c r="C14" s="1">
        <v>1287.40760828257</v>
      </c>
      <c r="D14" s="1">
        <v>723.65186794406998</v>
      </c>
      <c r="E14" s="1">
        <v>362.37566239566297</v>
      </c>
      <c r="F14" s="1">
        <v>254.19910798800001</v>
      </c>
      <c r="G14" s="1">
        <v>225.43393891092398</v>
      </c>
      <c r="H14" s="154">
        <f t="shared" si="0"/>
        <v>4582.5654111088161</v>
      </c>
      <c r="I14" s="9"/>
    </row>
    <row r="15" spans="1:9" x14ac:dyDescent="0.25">
      <c r="A15" s="153">
        <v>2006</v>
      </c>
      <c r="B15" s="2">
        <v>2044.1955912204699</v>
      </c>
      <c r="C15" s="1">
        <v>1445.42194679402</v>
      </c>
      <c r="D15" s="1">
        <v>790.09783428092305</v>
      </c>
      <c r="E15" s="1">
        <v>380.85703579158599</v>
      </c>
      <c r="F15" s="1">
        <v>196.72836802699999</v>
      </c>
      <c r="G15" s="1">
        <v>292.59833276695298</v>
      </c>
      <c r="H15" s="154">
        <f t="shared" si="0"/>
        <v>5149.8991088809516</v>
      </c>
      <c r="I15" s="9"/>
    </row>
    <row r="16" spans="1:9" x14ac:dyDescent="0.25">
      <c r="A16" s="153">
        <v>2007</v>
      </c>
      <c r="B16" s="2">
        <v>2738.8898853999999</v>
      </c>
      <c r="C16" s="2">
        <v>1539.71450115834</v>
      </c>
      <c r="D16" s="2">
        <v>822.47539509794899</v>
      </c>
      <c r="E16" s="2">
        <v>419.01530766083101</v>
      </c>
      <c r="F16" s="2">
        <v>233.528134505</v>
      </c>
      <c r="G16" s="2">
        <v>329.61342511499998</v>
      </c>
      <c r="H16" s="154">
        <f>SUM(B16:G16)</f>
        <v>6083.2366489371198</v>
      </c>
      <c r="I16" s="9"/>
    </row>
    <row r="17" spans="1:9" x14ac:dyDescent="0.25">
      <c r="A17" s="153">
        <v>2008</v>
      </c>
      <c r="B17" s="2">
        <v>3029.79940504351</v>
      </c>
      <c r="C17" s="2">
        <v>1842.655166171</v>
      </c>
      <c r="D17" s="2">
        <v>982.80585900000005</v>
      </c>
      <c r="E17" s="2">
        <v>389.31861806399996</v>
      </c>
      <c r="F17" s="2">
        <v>833.07617050199997</v>
      </c>
      <c r="G17" s="2">
        <v>387.10511890093801</v>
      </c>
      <c r="H17" s="154">
        <f t="shared" si="0"/>
        <v>7464.7603376814477</v>
      </c>
      <c r="I17" s="9"/>
    </row>
    <row r="18" spans="1:9" x14ac:dyDescent="0.25">
      <c r="A18" s="153">
        <v>2009</v>
      </c>
      <c r="B18" s="2">
        <v>2902.1714007546698</v>
      </c>
      <c r="C18" s="2">
        <v>1832.16197530258</v>
      </c>
      <c r="D18" s="2">
        <v>1068.7883914469999</v>
      </c>
      <c r="E18" s="2">
        <v>390.61334842100001</v>
      </c>
      <c r="F18" s="2">
        <v>442.26200851299996</v>
      </c>
      <c r="G18" s="2">
        <v>327.10953910929499</v>
      </c>
      <c r="H18" s="154">
        <f t="shared" si="0"/>
        <v>6963.1066635475454</v>
      </c>
      <c r="I18" s="9"/>
    </row>
    <row r="19" spans="1:9" x14ac:dyDescent="0.25">
      <c r="A19" s="153">
        <v>2010</v>
      </c>
      <c r="B19" s="2">
        <v>2908.9944922129998</v>
      </c>
      <c r="C19" s="2">
        <v>1894.108631823</v>
      </c>
      <c r="D19" s="2">
        <v>917.60055884400003</v>
      </c>
      <c r="E19" s="2">
        <v>414.95652459799999</v>
      </c>
      <c r="F19" s="2">
        <v>434.602507952</v>
      </c>
      <c r="G19" s="2">
        <v>446.36651030299998</v>
      </c>
      <c r="H19" s="154">
        <f>SUM(B19:G19)</f>
        <v>7016.6292257330006</v>
      </c>
      <c r="I19" s="9"/>
    </row>
    <row r="20" spans="1:9" x14ac:dyDescent="0.25">
      <c r="A20" s="153">
        <v>2011</v>
      </c>
      <c r="B20" s="2">
        <v>3067.5297864419999</v>
      </c>
      <c r="C20" s="2">
        <v>1884.535542009</v>
      </c>
      <c r="D20" s="2">
        <v>836.49115737800003</v>
      </c>
      <c r="E20" s="2">
        <v>412.30411097699999</v>
      </c>
      <c r="F20" s="2">
        <v>607.947616014</v>
      </c>
      <c r="G20" s="2">
        <v>820.009240116</v>
      </c>
      <c r="H20" s="154">
        <f>SUM(B20:G20)</f>
        <v>7628.8174529360003</v>
      </c>
      <c r="I20" s="9"/>
    </row>
    <row r="21" spans="1:9" x14ac:dyDescent="0.25">
      <c r="A21" s="153">
        <v>2012</v>
      </c>
      <c r="B21" s="2">
        <v>3264.1094553769999</v>
      </c>
      <c r="C21" s="2">
        <v>1819.834330575</v>
      </c>
      <c r="D21" s="2">
        <v>870.47099099699994</v>
      </c>
      <c r="E21" s="2">
        <v>496.097377354</v>
      </c>
      <c r="F21" s="2">
        <v>612.46</v>
      </c>
      <c r="G21" s="2">
        <v>742.79100000000005</v>
      </c>
      <c r="H21" s="154">
        <f>SUM(B21:G21)</f>
        <v>7805.7631543030002</v>
      </c>
      <c r="I21" s="9"/>
    </row>
    <row r="22" spans="1:9" x14ac:dyDescent="0.25">
      <c r="A22" s="153">
        <v>2013</v>
      </c>
      <c r="B22" s="2">
        <v>3341.4709000520002</v>
      </c>
      <c r="C22" s="2">
        <v>2033.461797793</v>
      </c>
      <c r="D22" s="2">
        <v>947.71589147999998</v>
      </c>
      <c r="E22" s="2">
        <v>578.29754721799998</v>
      </c>
      <c r="F22" s="2">
        <v>437.075485184</v>
      </c>
      <c r="G22" s="2">
        <v>769.89079117899996</v>
      </c>
      <c r="H22" s="154">
        <f>SUM(B22:G22)</f>
        <v>8107.9124129060001</v>
      </c>
      <c r="I22" s="9"/>
    </row>
    <row r="23" spans="1:9" x14ac:dyDescent="0.25">
      <c r="A23" s="153">
        <v>2014</v>
      </c>
      <c r="B23" s="2">
        <v>3746.0404168</v>
      </c>
      <c r="C23" s="2">
        <v>2289.1637962999998</v>
      </c>
      <c r="D23" s="2">
        <v>968.53996789999997</v>
      </c>
      <c r="E23" s="2">
        <v>581.32566094000003</v>
      </c>
      <c r="F23" s="2">
        <v>737.03374111000005</v>
      </c>
      <c r="G23" s="2">
        <v>923.40777619999994</v>
      </c>
      <c r="H23" s="154">
        <f t="shared" ref="H23:H25" si="1">SUM(B23:G23)</f>
        <v>9245.5113592500002</v>
      </c>
      <c r="I23" s="9"/>
    </row>
    <row r="24" spans="1:9" x14ac:dyDescent="0.25">
      <c r="A24" s="153">
        <v>2015</v>
      </c>
      <c r="B24" s="2">
        <v>3817.2629022000001</v>
      </c>
      <c r="C24" s="2">
        <v>2310.1886018999999</v>
      </c>
      <c r="D24" s="2">
        <v>920.18974209999999</v>
      </c>
      <c r="E24" s="2">
        <v>563.41077929999994</v>
      </c>
      <c r="F24" s="2">
        <v>613.401206</v>
      </c>
      <c r="G24" s="2">
        <v>705.35020020000002</v>
      </c>
      <c r="H24" s="154">
        <f t="shared" si="1"/>
        <v>8929.8034317000001</v>
      </c>
      <c r="I24" s="9"/>
    </row>
    <row r="25" spans="1:9" x14ac:dyDescent="0.25">
      <c r="A25" s="153">
        <v>2016</v>
      </c>
      <c r="B25" s="65">
        <v>4125.887624</v>
      </c>
      <c r="C25" s="65">
        <v>2561.402</v>
      </c>
      <c r="D25" s="65">
        <v>932.49099999999999</v>
      </c>
      <c r="E25" s="65">
        <v>503.13200000000001</v>
      </c>
      <c r="F25" s="65">
        <v>587.976</v>
      </c>
      <c r="G25" s="65">
        <v>713.52700000000004</v>
      </c>
      <c r="H25" s="169">
        <f t="shared" si="1"/>
        <v>9424.4156239999993</v>
      </c>
      <c r="I25" s="9"/>
    </row>
    <row r="26" spans="1:9" x14ac:dyDescent="0.25">
      <c r="A26" s="153">
        <v>2017</v>
      </c>
      <c r="B26" s="2">
        <v>5304.3</v>
      </c>
      <c r="C26" s="2">
        <v>2418.21</v>
      </c>
      <c r="D26" s="2">
        <v>1491.114</v>
      </c>
      <c r="E26" s="2">
        <v>524.72995419999995</v>
      </c>
      <c r="F26" s="2">
        <v>855.50434419999999</v>
      </c>
      <c r="G26" s="2">
        <v>1356.3979999999999</v>
      </c>
      <c r="H26" s="169">
        <f>SUM(B26:G26)</f>
        <v>11950.2562984</v>
      </c>
      <c r="I26" s="9"/>
    </row>
    <row r="27" spans="1:9" x14ac:dyDescent="0.25">
      <c r="A27" s="153">
        <v>2018</v>
      </c>
      <c r="B27" s="2">
        <v>4280.6850000000004</v>
      </c>
      <c r="C27" s="2">
        <v>2508.8009999999999</v>
      </c>
      <c r="D27" s="2">
        <v>926.74400000000003</v>
      </c>
      <c r="E27" s="2">
        <v>293.67200000000003</v>
      </c>
      <c r="F27" s="2">
        <v>399.54199999999997</v>
      </c>
      <c r="G27" s="2">
        <v>861.13900000000001</v>
      </c>
      <c r="H27" s="169">
        <f>SUM(B27:G27)</f>
        <v>9270.5829999999987</v>
      </c>
      <c r="I27" s="9"/>
    </row>
    <row r="28" spans="1:9" x14ac:dyDescent="0.25">
      <c r="A28" s="153">
        <v>2019</v>
      </c>
      <c r="B28" s="2">
        <v>4581.0810000000001</v>
      </c>
      <c r="C28" s="2">
        <v>2397.0970000000002</v>
      </c>
      <c r="D28" s="2">
        <v>1034.5429999999999</v>
      </c>
      <c r="E28" s="2">
        <v>323.483</v>
      </c>
      <c r="F28" s="2">
        <v>506.786</v>
      </c>
      <c r="G28" s="2">
        <v>856.62900000000002</v>
      </c>
      <c r="H28" s="169">
        <f>SUM(B28:G28)</f>
        <v>9699.6190000000006</v>
      </c>
      <c r="I28" s="9"/>
    </row>
    <row r="29" spans="1:9" x14ac:dyDescent="0.25">
      <c r="A29" s="153"/>
      <c r="B29" s="2"/>
      <c r="C29" s="2"/>
      <c r="D29" s="2"/>
      <c r="E29" s="2"/>
      <c r="F29" s="2"/>
      <c r="G29" s="2"/>
      <c r="H29" s="154"/>
      <c r="I29" s="9"/>
    </row>
    <row r="30" spans="1:9" x14ac:dyDescent="0.25">
      <c r="A30" s="153" t="s">
        <v>241</v>
      </c>
      <c r="B30" s="2"/>
      <c r="C30" s="1"/>
      <c r="D30" s="1"/>
      <c r="E30" s="1"/>
      <c r="F30" s="1"/>
      <c r="G30" s="1"/>
      <c r="H30" s="154"/>
      <c r="I30" s="9"/>
    </row>
    <row r="31" spans="1:9" ht="52.8" x14ac:dyDescent="0.25">
      <c r="A31" s="199" t="s">
        <v>234</v>
      </c>
      <c r="B31" s="200" t="s">
        <v>242</v>
      </c>
      <c r="C31" s="63" t="s">
        <v>243</v>
      </c>
      <c r="D31" s="63" t="s">
        <v>244</v>
      </c>
      <c r="E31" s="63" t="s">
        <v>239</v>
      </c>
      <c r="F31" s="63" t="s">
        <v>245</v>
      </c>
      <c r="G31" s="63" t="s">
        <v>246</v>
      </c>
      <c r="H31" s="201" t="s">
        <v>144</v>
      </c>
      <c r="I31" s="9"/>
    </row>
    <row r="32" spans="1:9" x14ac:dyDescent="0.25">
      <c r="A32" s="153">
        <v>1996</v>
      </c>
      <c r="B32" s="2">
        <v>795.197</v>
      </c>
      <c r="C32" s="2">
        <v>456.89100000000002</v>
      </c>
      <c r="D32" s="2">
        <v>151.642</v>
      </c>
      <c r="E32" s="2">
        <v>118.849</v>
      </c>
      <c r="F32" s="2">
        <v>120.11</v>
      </c>
      <c r="G32" s="2">
        <v>91.893000000000001</v>
      </c>
      <c r="H32" s="154">
        <f>SUM(B32:G32)</f>
        <v>1734.5819999999999</v>
      </c>
      <c r="I32" s="9"/>
    </row>
    <row r="33" spans="1:9" x14ac:dyDescent="0.25">
      <c r="A33" s="153">
        <v>1997</v>
      </c>
      <c r="B33" s="2">
        <v>936.78499999999997</v>
      </c>
      <c r="C33" s="2">
        <v>547.18299999999999</v>
      </c>
      <c r="D33" s="2">
        <v>231.8</v>
      </c>
      <c r="E33" s="2">
        <v>119.521</v>
      </c>
      <c r="F33" s="2">
        <v>158.06899999999999</v>
      </c>
      <c r="G33" s="2">
        <v>118.411</v>
      </c>
      <c r="H33" s="154">
        <f>SUM(B33:G33)</f>
        <v>2111.7689999999998</v>
      </c>
      <c r="I33" s="9"/>
    </row>
    <row r="34" spans="1:9" x14ac:dyDescent="0.25">
      <c r="A34" s="153">
        <v>1998</v>
      </c>
      <c r="B34" s="2">
        <v>974.88900000000001</v>
      </c>
      <c r="C34" s="2">
        <v>687.98699999999997</v>
      </c>
      <c r="D34" s="2">
        <v>310.31700000000001</v>
      </c>
      <c r="E34" s="2">
        <v>130.964</v>
      </c>
      <c r="F34" s="2">
        <v>196.39400000000001</v>
      </c>
      <c r="G34" s="2">
        <v>116.624</v>
      </c>
      <c r="H34" s="154">
        <f t="shared" ref="H34:H41" si="2">SUM(B34:G34)</f>
        <v>2417.1750000000002</v>
      </c>
      <c r="I34" s="9"/>
    </row>
    <row r="35" spans="1:9" x14ac:dyDescent="0.25">
      <c r="A35" s="153">
        <v>1999</v>
      </c>
      <c r="B35" s="2">
        <v>1030.1790000000001</v>
      </c>
      <c r="C35" s="2">
        <v>601.03399999999999</v>
      </c>
      <c r="D35" s="2">
        <v>378.21699999999998</v>
      </c>
      <c r="E35" s="2">
        <v>121.755</v>
      </c>
      <c r="F35" s="2">
        <v>220.12299999999999</v>
      </c>
      <c r="G35" s="2">
        <v>124.4</v>
      </c>
      <c r="H35" s="154">
        <f t="shared" si="2"/>
        <v>2475.7080000000005</v>
      </c>
      <c r="I35" s="9"/>
    </row>
    <row r="36" spans="1:9" x14ac:dyDescent="0.25">
      <c r="A36" s="153">
        <v>2000</v>
      </c>
      <c r="B36" s="2">
        <v>1184.8230000000001</v>
      </c>
      <c r="C36" s="2">
        <v>757.05399999999997</v>
      </c>
      <c r="D36" s="2">
        <v>421.13400000000001</v>
      </c>
      <c r="E36" s="2">
        <v>161.72</v>
      </c>
      <c r="F36" s="2">
        <v>284.03399999999999</v>
      </c>
      <c r="G36" s="2">
        <v>163.202</v>
      </c>
      <c r="H36" s="154">
        <f t="shared" si="2"/>
        <v>2971.9669999999996</v>
      </c>
      <c r="I36" s="9"/>
    </row>
    <row r="37" spans="1:9" x14ac:dyDescent="0.25">
      <c r="A37" s="153">
        <v>2001</v>
      </c>
      <c r="B37" s="2">
        <v>1268.5930000000001</v>
      </c>
      <c r="C37" s="2">
        <v>881.79899999999998</v>
      </c>
      <c r="D37" s="2">
        <v>492.29899999999998</v>
      </c>
      <c r="E37" s="2">
        <v>150.05600000000001</v>
      </c>
      <c r="F37" s="2">
        <v>199.47200000000001</v>
      </c>
      <c r="G37" s="2">
        <v>167.39599999999999</v>
      </c>
      <c r="H37" s="154">
        <f t="shared" si="2"/>
        <v>3159.6150000000002</v>
      </c>
      <c r="I37" s="9"/>
    </row>
    <row r="38" spans="1:9" x14ac:dyDescent="0.25">
      <c r="A38" s="153">
        <v>2002</v>
      </c>
      <c r="B38" s="2">
        <v>1324.15</v>
      </c>
      <c r="C38" s="2">
        <v>828.35599999999999</v>
      </c>
      <c r="D38" s="2">
        <v>476.87299999999999</v>
      </c>
      <c r="E38" s="2">
        <v>282.02699999999999</v>
      </c>
      <c r="F38" s="2">
        <v>213.64699999999999</v>
      </c>
      <c r="G38" s="2">
        <v>155.04900000000001</v>
      </c>
      <c r="H38" s="154">
        <f t="shared" si="2"/>
        <v>3280.1020000000003</v>
      </c>
      <c r="I38" s="9"/>
    </row>
    <row r="39" spans="1:9" x14ac:dyDescent="0.25">
      <c r="A39" s="153">
        <v>2003</v>
      </c>
      <c r="B39" s="2">
        <v>1383.7819999999999</v>
      </c>
      <c r="C39" s="2">
        <v>787.19399999999996</v>
      </c>
      <c r="D39" s="2">
        <v>443.85700000000003</v>
      </c>
      <c r="E39" s="2">
        <v>283.65300000000002</v>
      </c>
      <c r="F39" s="2">
        <v>215.10256460000002</v>
      </c>
      <c r="G39" s="2">
        <v>166.40578719999999</v>
      </c>
      <c r="H39" s="154">
        <f t="shared" si="2"/>
        <v>3279.9943517999995</v>
      </c>
      <c r="I39" s="9"/>
    </row>
    <row r="40" spans="1:9" x14ac:dyDescent="0.25">
      <c r="A40" s="153">
        <v>2004</v>
      </c>
      <c r="B40" s="2">
        <v>1451.6138908999999</v>
      </c>
      <c r="C40" s="2">
        <v>1066.9200312</v>
      </c>
      <c r="D40" s="2">
        <v>539.95699999999999</v>
      </c>
      <c r="E40" s="2">
        <v>285.32299999999998</v>
      </c>
      <c r="F40" s="2">
        <v>345.21088350000002</v>
      </c>
      <c r="G40" s="2">
        <v>211.687375</v>
      </c>
      <c r="H40" s="154">
        <f t="shared" si="2"/>
        <v>3900.7121805999996</v>
      </c>
      <c r="I40" s="9"/>
    </row>
    <row r="41" spans="1:9" x14ac:dyDescent="0.25">
      <c r="A41" s="153">
        <v>2005</v>
      </c>
      <c r="B41" s="2">
        <v>1640.6981625334001</v>
      </c>
      <c r="C41" s="2">
        <v>1217.5829964623199</v>
      </c>
      <c r="D41" s="2">
        <v>817.25522100000001</v>
      </c>
      <c r="E41" s="2">
        <v>254.69613598799998</v>
      </c>
      <c r="F41" s="2">
        <v>424.98704708818605</v>
      </c>
      <c r="G41" s="2">
        <v>227.34585471447798</v>
      </c>
      <c r="H41" s="154">
        <f t="shared" si="2"/>
        <v>4582.5654177863844</v>
      </c>
      <c r="I41" s="9"/>
    </row>
    <row r="42" spans="1:9" x14ac:dyDescent="0.25">
      <c r="A42" s="153">
        <v>2006</v>
      </c>
      <c r="B42" s="2">
        <v>1859.9194858780402</v>
      </c>
      <c r="C42" s="2">
        <v>1371.5672997765</v>
      </c>
      <c r="D42" s="2">
        <v>941.71380599999998</v>
      </c>
      <c r="E42" s="2">
        <v>216.72006825130001</v>
      </c>
      <c r="F42" s="2">
        <v>522.26747078963899</v>
      </c>
      <c r="G42" s="2">
        <v>237.68722682294199</v>
      </c>
      <c r="H42" s="154">
        <f t="shared" ref="H42:H49" si="3">SUM(B42:G42)</f>
        <v>5149.8753575184219</v>
      </c>
    </row>
    <row r="43" spans="1:9" x14ac:dyDescent="0.25">
      <c r="A43" s="153">
        <v>2007</v>
      </c>
      <c r="B43" s="2">
        <v>2031.551924588</v>
      </c>
      <c r="C43" s="2">
        <v>1543.698625382</v>
      </c>
      <c r="D43" s="2">
        <v>1277.9222769999999</v>
      </c>
      <c r="E43" s="2">
        <v>239.726330491</v>
      </c>
      <c r="F43" s="2">
        <v>696.61886483700005</v>
      </c>
      <c r="G43" s="2">
        <v>293.71858954499999</v>
      </c>
      <c r="H43" s="154">
        <f t="shared" si="3"/>
        <v>6083.236611843</v>
      </c>
    </row>
    <row r="44" spans="1:9" x14ac:dyDescent="0.25">
      <c r="A44" s="153">
        <v>2008</v>
      </c>
      <c r="B44" s="2">
        <v>2191.8374441840001</v>
      </c>
      <c r="C44" s="2">
        <v>2154.0522334819998</v>
      </c>
      <c r="D44" s="2">
        <v>1548.7097307839999</v>
      </c>
      <c r="E44" s="2">
        <v>781.8100396829999</v>
      </c>
      <c r="F44" s="2">
        <v>466.76504333299999</v>
      </c>
      <c r="G44" s="2">
        <v>321.58585272300002</v>
      </c>
      <c r="H44" s="154">
        <f t="shared" si="3"/>
        <v>7464.7603441889996</v>
      </c>
    </row>
    <row r="45" spans="1:9" x14ac:dyDescent="0.25">
      <c r="A45" s="153">
        <v>2009</v>
      </c>
      <c r="B45" s="2">
        <v>2308.6282613010999</v>
      </c>
      <c r="C45" s="2">
        <v>1737.87952320402</v>
      </c>
      <c r="D45" s="2">
        <v>1637.807107072</v>
      </c>
      <c r="E45" s="2">
        <v>426.80000026900001</v>
      </c>
      <c r="F45" s="2">
        <v>446.93016992941398</v>
      </c>
      <c r="G45" s="2">
        <v>405.06159167739099</v>
      </c>
      <c r="H45" s="154">
        <f t="shared" si="3"/>
        <v>6963.1066534529245</v>
      </c>
    </row>
    <row r="46" spans="1:9" x14ac:dyDescent="0.25">
      <c r="A46" s="153">
        <v>2010</v>
      </c>
      <c r="B46" s="2">
        <v>2440.0845097880001</v>
      </c>
      <c r="C46" s="2">
        <v>1322.19482088</v>
      </c>
      <c r="D46" s="2">
        <v>1846.8849314229999</v>
      </c>
      <c r="E46" s="2">
        <v>432.85543888299998</v>
      </c>
      <c r="F46" s="2">
        <v>567.24042352000004</v>
      </c>
      <c r="G46" s="2">
        <v>407.36903971999999</v>
      </c>
      <c r="H46" s="154">
        <f t="shared" si="3"/>
        <v>7016.6291642139995</v>
      </c>
    </row>
    <row r="47" spans="1:9" x14ac:dyDescent="0.25">
      <c r="A47" s="153">
        <v>2011</v>
      </c>
      <c r="B47" s="2">
        <v>2818.8472213370001</v>
      </c>
      <c r="C47" s="2">
        <v>1265.1536182259999</v>
      </c>
      <c r="D47" s="2">
        <v>2044.0330150120001</v>
      </c>
      <c r="E47" s="2">
        <v>576.79346983599999</v>
      </c>
      <c r="F47" s="2">
        <v>496.57034046699999</v>
      </c>
      <c r="G47" s="2">
        <v>427.41977182300002</v>
      </c>
      <c r="H47" s="154">
        <f t="shared" si="3"/>
        <v>7628.8174367010006</v>
      </c>
    </row>
    <row r="48" spans="1:9" x14ac:dyDescent="0.25">
      <c r="A48" s="153">
        <v>2012</v>
      </c>
      <c r="B48" s="2">
        <v>2949.8735371140001</v>
      </c>
      <c r="C48" s="2">
        <v>1146.4170468509999</v>
      </c>
      <c r="D48" s="2">
        <v>2154.0316494469998</v>
      </c>
      <c r="E48" s="2">
        <v>573.49300000000005</v>
      </c>
      <c r="F48" s="2">
        <v>510.33668161600002</v>
      </c>
      <c r="G48" s="2">
        <v>472.32525273300001</v>
      </c>
      <c r="H48" s="154">
        <f t="shared" si="3"/>
        <v>7806.4771677609997</v>
      </c>
    </row>
    <row r="49" spans="1:8" x14ac:dyDescent="0.25">
      <c r="A49" s="153">
        <v>2013</v>
      </c>
      <c r="B49" s="2">
        <v>3156.488587719</v>
      </c>
      <c r="C49" s="2">
        <v>1145.7174383040001</v>
      </c>
      <c r="D49" s="2">
        <v>2326.6349518520001</v>
      </c>
      <c r="E49" s="2">
        <v>423.151392004</v>
      </c>
      <c r="F49" s="2">
        <v>551.419780167</v>
      </c>
      <c r="G49" s="2">
        <v>504.50026539200002</v>
      </c>
      <c r="H49" s="154">
        <f t="shared" si="3"/>
        <v>8107.9124154379997</v>
      </c>
    </row>
    <row r="50" spans="1:8" x14ac:dyDescent="0.25">
      <c r="A50" s="153">
        <v>2014</v>
      </c>
      <c r="B50" s="2">
        <v>3456.1883843999999</v>
      </c>
      <c r="C50" s="2">
        <v>1417.1334151000001</v>
      </c>
      <c r="D50" s="2">
        <v>2592.2689897</v>
      </c>
      <c r="E50" s="2">
        <v>652.83468743000003</v>
      </c>
      <c r="F50" s="2">
        <v>573.87107800000001</v>
      </c>
      <c r="G50" s="2">
        <v>553.21542820000002</v>
      </c>
      <c r="H50" s="154">
        <f t="shared" ref="H50:H55" si="4">SUM(B50:G50)</f>
        <v>9245.5119828299994</v>
      </c>
    </row>
    <row r="51" spans="1:8" x14ac:dyDescent="0.25">
      <c r="A51" s="153">
        <v>2015</v>
      </c>
      <c r="B51" s="2">
        <v>3561.774136</v>
      </c>
      <c r="C51" s="2">
        <v>1142.0481213</v>
      </c>
      <c r="D51" s="2">
        <v>2601.0364258</v>
      </c>
      <c r="E51" s="2">
        <v>562.9920932</v>
      </c>
      <c r="F51" s="2">
        <v>484.9307589</v>
      </c>
      <c r="G51" s="2">
        <v>577.02184810000006</v>
      </c>
      <c r="H51" s="154">
        <f t="shared" si="4"/>
        <v>8929.803383299999</v>
      </c>
    </row>
    <row r="52" spans="1:8" x14ac:dyDescent="0.25">
      <c r="A52" s="153">
        <v>2016</v>
      </c>
      <c r="B52" s="65">
        <v>3932.4928488</v>
      </c>
      <c r="C52" s="65">
        <v>1207.7576059</v>
      </c>
      <c r="D52" s="65">
        <v>2619.2261096000002</v>
      </c>
      <c r="E52" s="65">
        <v>542.73400000000004</v>
      </c>
      <c r="F52" s="65">
        <v>509.87</v>
      </c>
      <c r="G52" s="65">
        <v>612.33299999999997</v>
      </c>
      <c r="H52" s="169">
        <f t="shared" si="4"/>
        <v>9424.4135643000009</v>
      </c>
    </row>
    <row r="53" spans="1:8" x14ac:dyDescent="0.25">
      <c r="A53" s="153">
        <v>2017</v>
      </c>
      <c r="B53" s="2">
        <v>5520.4279999999999</v>
      </c>
      <c r="C53" s="2">
        <v>1383.4138204000001</v>
      </c>
      <c r="D53" s="2">
        <v>2734.8180000000002</v>
      </c>
      <c r="E53" s="2">
        <v>813.35077369999999</v>
      </c>
      <c r="F53" s="2">
        <v>764.00699999999995</v>
      </c>
      <c r="G53" s="2">
        <v>734.24300000000005</v>
      </c>
      <c r="H53" s="169">
        <f t="shared" si="4"/>
        <v>11950.2605941</v>
      </c>
    </row>
    <row r="54" spans="1:8" x14ac:dyDescent="0.25">
      <c r="A54" s="153">
        <v>2018</v>
      </c>
      <c r="B54" s="2">
        <v>4378.96</v>
      </c>
      <c r="C54" s="2">
        <v>1325.4659999999999</v>
      </c>
      <c r="D54" s="2">
        <v>2226.0740000000001</v>
      </c>
      <c r="E54" s="2">
        <v>373.65</v>
      </c>
      <c r="F54" s="2">
        <v>514.351</v>
      </c>
      <c r="G54" s="2">
        <v>452.08100000000002</v>
      </c>
      <c r="H54" s="169">
        <f t="shared" si="4"/>
        <v>9270.5820000000003</v>
      </c>
    </row>
    <row r="55" spans="1:8" x14ac:dyDescent="0.25">
      <c r="A55" s="153">
        <v>2019</v>
      </c>
      <c r="B55" s="2">
        <v>4666.2240000000002</v>
      </c>
      <c r="C55" s="2">
        <v>1248.5889999999999</v>
      </c>
      <c r="D55" s="2">
        <v>2247.1030000000001</v>
      </c>
      <c r="E55" s="2">
        <v>515.64099999999996</v>
      </c>
      <c r="F55" s="2">
        <v>536.322</v>
      </c>
      <c r="G55" s="2">
        <v>485.625</v>
      </c>
      <c r="H55" s="169">
        <f t="shared" si="4"/>
        <v>9699.5040000000008</v>
      </c>
    </row>
    <row r="56" spans="1:8" x14ac:dyDescent="0.25">
      <c r="A56" s="153"/>
      <c r="B56" s="2"/>
      <c r="C56" s="2"/>
      <c r="D56" s="2"/>
      <c r="E56" s="2"/>
      <c r="F56" s="2"/>
      <c r="G56" s="2"/>
      <c r="H56" s="154"/>
    </row>
    <row r="57" spans="1:8" x14ac:dyDescent="0.25">
      <c r="A57" s="54" t="s">
        <v>247</v>
      </c>
      <c r="B57" s="49"/>
      <c r="C57" s="49"/>
      <c r="D57" s="49"/>
      <c r="E57" s="49"/>
      <c r="F57" s="49"/>
      <c r="G57" s="45"/>
      <c r="H57" s="45"/>
    </row>
    <row r="58" spans="1:8" s="156" customFormat="1" x14ac:dyDescent="0.25">
      <c r="A58" s="155" t="s">
        <v>248</v>
      </c>
      <c r="G58" s="155"/>
      <c r="H58" s="155"/>
    </row>
    <row r="59" spans="1:8" s="134" customFormat="1" x14ac:dyDescent="0.25">
      <c r="A59" s="157" t="s">
        <v>249</v>
      </c>
      <c r="B59" s="158"/>
      <c r="C59" s="158"/>
      <c r="D59" s="158"/>
      <c r="E59" s="158"/>
      <c r="F59" s="158"/>
      <c r="G59" s="157"/>
      <c r="H59" s="157"/>
    </row>
    <row r="60" spans="1:8" x14ac:dyDescent="0.25">
      <c r="A60" s="177" t="s">
        <v>250</v>
      </c>
      <c r="B60" s="178"/>
      <c r="C60" s="178"/>
      <c r="D60" s="178"/>
      <c r="E60" s="178"/>
      <c r="F60" s="2"/>
      <c r="G60" s="38"/>
      <c r="H60" s="38"/>
    </row>
    <row r="61" spans="1:8" x14ac:dyDescent="0.25">
      <c r="A61" s="46" t="s">
        <v>348</v>
      </c>
      <c r="B61" s="178"/>
      <c r="C61" s="178"/>
      <c r="D61" s="178"/>
      <c r="E61" s="178"/>
      <c r="F61" s="178"/>
      <c r="G61" s="1"/>
      <c r="H61" s="1"/>
    </row>
    <row r="62" spans="1:8" s="134" customFormat="1" x14ac:dyDescent="0.25">
      <c r="A62" s="306" t="s">
        <v>355</v>
      </c>
    </row>
    <row r="63" spans="1:8" s="134" customFormat="1" x14ac:dyDescent="0.25">
      <c r="A63" s="305" t="s">
        <v>251</v>
      </c>
    </row>
    <row r="64" spans="1:8" s="134" customFormat="1" x14ac:dyDescent="0.25">
      <c r="A64" s="305" t="s">
        <v>359</v>
      </c>
    </row>
    <row r="65" spans="1:8" s="134" customFormat="1" x14ac:dyDescent="0.25">
      <c r="A65" s="175" t="s">
        <v>356</v>
      </c>
    </row>
    <row r="66" spans="1:8" x14ac:dyDescent="0.25">
      <c r="A66" s="52" t="s">
        <v>252</v>
      </c>
      <c r="B66" s="1"/>
      <c r="C66" s="1"/>
      <c r="D66" s="1"/>
      <c r="E66" s="1"/>
      <c r="F66" s="1"/>
      <c r="G66" s="1"/>
      <c r="H66" s="1"/>
    </row>
    <row r="67" spans="1:8" x14ac:dyDescent="0.25">
      <c r="A67" s="304" t="s">
        <v>349</v>
      </c>
      <c r="B67" s="1"/>
      <c r="C67" s="1"/>
      <c r="D67" s="1"/>
      <c r="E67" s="1"/>
      <c r="F67" s="1"/>
      <c r="G67" s="1"/>
      <c r="H67" s="1"/>
    </row>
    <row r="68" spans="1:8" x14ac:dyDescent="0.25">
      <c r="A68" s="305" t="s">
        <v>357</v>
      </c>
      <c r="B68" s="1"/>
      <c r="C68" s="1"/>
      <c r="D68" s="1"/>
      <c r="E68" s="1"/>
      <c r="F68" s="1"/>
      <c r="G68" s="1"/>
      <c r="H68" s="1"/>
    </row>
    <row r="69" spans="1:8" x14ac:dyDescent="0.25">
      <c r="A69" s="175" t="s">
        <v>358</v>
      </c>
      <c r="B69" s="1"/>
      <c r="C69" s="1"/>
      <c r="D69" s="1"/>
      <c r="E69" s="1"/>
      <c r="F69" s="1"/>
      <c r="G69" s="1"/>
      <c r="H69" s="1"/>
    </row>
    <row r="70" spans="1:8" x14ac:dyDescent="0.25">
      <c r="A70" s="90" t="s">
        <v>253</v>
      </c>
      <c r="B70" s="1"/>
      <c r="C70" s="1"/>
      <c r="D70" s="1"/>
      <c r="E70" s="1"/>
      <c r="F70" s="1"/>
      <c r="G70" s="1"/>
      <c r="H70" s="1"/>
    </row>
    <row r="71" spans="1:8" x14ac:dyDescent="0.25">
      <c r="B71" s="1"/>
      <c r="C71" s="1"/>
      <c r="D71" s="1"/>
      <c r="E71" s="1"/>
      <c r="F71" s="1"/>
      <c r="G71" s="1"/>
      <c r="H71" s="1"/>
    </row>
    <row r="72" spans="1:8" x14ac:dyDescent="0.25">
      <c r="B72" s="1"/>
      <c r="C72" s="1"/>
      <c r="D72" s="1"/>
      <c r="E72" s="1"/>
      <c r="F72" s="1"/>
      <c r="G72" s="1"/>
      <c r="H72" s="1"/>
    </row>
    <row r="73" spans="1:8" x14ac:dyDescent="0.25">
      <c r="B73" s="1"/>
      <c r="C73" s="1"/>
      <c r="D73" s="1"/>
      <c r="E73" s="1"/>
      <c r="F73" s="1"/>
      <c r="G73" s="1"/>
      <c r="H73" s="1"/>
    </row>
    <row r="74" spans="1:8" x14ac:dyDescent="0.25">
      <c r="B74" s="1"/>
      <c r="C74" s="1"/>
      <c r="D74" s="1"/>
      <c r="E74" s="1"/>
      <c r="F74" s="1"/>
      <c r="G74" s="1"/>
      <c r="H74" s="1"/>
    </row>
    <row r="75" spans="1:8" x14ac:dyDescent="0.25">
      <c r="B75" s="1"/>
      <c r="C75" s="1"/>
      <c r="D75" s="1"/>
      <c r="E75" s="1"/>
      <c r="F75" s="1"/>
      <c r="G75" s="1"/>
      <c r="H75" s="1"/>
    </row>
    <row r="76" spans="1:8" x14ac:dyDescent="0.25">
      <c r="B76" s="1"/>
      <c r="C76" s="1"/>
      <c r="D76" s="1"/>
      <c r="E76" s="1"/>
      <c r="F76" s="1"/>
      <c r="G76" s="1"/>
      <c r="H76" s="1"/>
    </row>
    <row r="77" spans="1:8" x14ac:dyDescent="0.25">
      <c r="B77" s="1"/>
      <c r="C77" s="1"/>
      <c r="D77" s="1"/>
      <c r="E77" s="1"/>
      <c r="F77" s="1"/>
      <c r="G77" s="1"/>
      <c r="H77" s="1"/>
    </row>
    <row r="78" spans="1:8" x14ac:dyDescent="0.25">
      <c r="B78" s="1"/>
      <c r="C78" s="1"/>
      <c r="D78" s="1"/>
      <c r="E78" s="1"/>
      <c r="F78" s="1"/>
      <c r="G78" s="1"/>
      <c r="H78" s="1"/>
    </row>
    <row r="79" spans="1:8" x14ac:dyDescent="0.25">
      <c r="B79" s="1"/>
      <c r="C79" s="1"/>
      <c r="D79" s="1"/>
      <c r="E79" s="1"/>
      <c r="F79" s="1"/>
      <c r="G79" s="1"/>
      <c r="H79" s="1"/>
    </row>
    <row r="80" spans="1:8" x14ac:dyDescent="0.25">
      <c r="B80" s="1"/>
      <c r="C80" s="1"/>
      <c r="D80" s="1"/>
      <c r="E80" s="1"/>
      <c r="F80" s="1"/>
      <c r="G80" s="1"/>
      <c r="H80" s="1"/>
    </row>
    <row r="81" spans="2:8" x14ac:dyDescent="0.25">
      <c r="B81" s="1"/>
      <c r="C81" s="1"/>
      <c r="D81" s="1"/>
      <c r="E81" s="1"/>
      <c r="F81" s="1"/>
      <c r="G81" s="1"/>
      <c r="H81" s="1"/>
    </row>
    <row r="82" spans="2:8" x14ac:dyDescent="0.25">
      <c r="B82" s="1"/>
      <c r="C82" s="1"/>
      <c r="D82" s="1"/>
      <c r="E82" s="1"/>
      <c r="F82" s="1"/>
      <c r="G82" s="1"/>
      <c r="H82" s="1"/>
    </row>
    <row r="83" spans="2:8" x14ac:dyDescent="0.25">
      <c r="B83" s="1"/>
      <c r="C83" s="1"/>
      <c r="D83" s="1"/>
      <c r="E83" s="1"/>
      <c r="F83" s="1"/>
      <c r="G83" s="1"/>
      <c r="H83" s="1"/>
    </row>
    <row r="84" spans="2:8" x14ac:dyDescent="0.25">
      <c r="B84" s="1"/>
      <c r="C84" s="1"/>
      <c r="D84" s="1"/>
      <c r="E84" s="1"/>
      <c r="F84" s="1"/>
      <c r="G84" s="1"/>
      <c r="H84" s="1"/>
    </row>
    <row r="85" spans="2:8" x14ac:dyDescent="0.25">
      <c r="B85" s="1"/>
      <c r="C85" s="1"/>
      <c r="D85" s="1"/>
      <c r="E85" s="1"/>
      <c r="F85" s="1"/>
      <c r="G85" s="1"/>
      <c r="H85" s="1"/>
    </row>
    <row r="86" spans="2:8" x14ac:dyDescent="0.25">
      <c r="B86" s="1"/>
      <c r="C86" s="1"/>
      <c r="D86" s="1"/>
      <c r="E86" s="1"/>
      <c r="F86" s="1"/>
      <c r="G86" s="1"/>
      <c r="H86" s="1"/>
    </row>
    <row r="87" spans="2:8" x14ac:dyDescent="0.25">
      <c r="B87" s="1"/>
      <c r="C87" s="1"/>
      <c r="D87" s="1"/>
      <c r="E87" s="1"/>
      <c r="F87" s="1"/>
      <c r="G87" s="1"/>
      <c r="H87" s="1"/>
    </row>
    <row r="88" spans="2:8" x14ac:dyDescent="0.25">
      <c r="B88" s="1"/>
      <c r="C88" s="1"/>
      <c r="D88" s="1"/>
      <c r="E88" s="1"/>
      <c r="F88" s="1"/>
      <c r="G88" s="1"/>
      <c r="H88" s="1"/>
    </row>
    <row r="89" spans="2:8" x14ac:dyDescent="0.25">
      <c r="B89" s="1"/>
      <c r="C89" s="1"/>
      <c r="D89" s="1"/>
      <c r="E89" s="1"/>
      <c r="F89" s="1"/>
      <c r="G89" s="1"/>
      <c r="H89" s="1"/>
    </row>
    <row r="90" spans="2:8" x14ac:dyDescent="0.25">
      <c r="B90" s="1"/>
      <c r="C90" s="1"/>
      <c r="D90" s="1"/>
      <c r="E90" s="1"/>
      <c r="F90" s="1"/>
      <c r="G90" s="1"/>
      <c r="H90" s="1"/>
    </row>
    <row r="91" spans="2:8" x14ac:dyDescent="0.25">
      <c r="B91" s="1"/>
      <c r="C91" s="1"/>
      <c r="D91" s="1"/>
      <c r="E91" s="1"/>
      <c r="F91" s="1"/>
      <c r="G91" s="1"/>
      <c r="H91" s="1"/>
    </row>
    <row r="92" spans="2:8" x14ac:dyDescent="0.25">
      <c r="B92" s="1"/>
      <c r="C92" s="1"/>
      <c r="D92" s="1"/>
      <c r="E92" s="1"/>
      <c r="F92" s="1"/>
      <c r="G92" s="1"/>
      <c r="H92" s="1"/>
    </row>
    <row r="93" spans="2:8" x14ac:dyDescent="0.25">
      <c r="B93" s="1"/>
      <c r="C93" s="1"/>
      <c r="D93" s="1"/>
      <c r="E93" s="1"/>
      <c r="F93" s="1"/>
      <c r="G93" s="1"/>
      <c r="H93" s="1"/>
    </row>
    <row r="94" spans="2:8" x14ac:dyDescent="0.25">
      <c r="B94" s="1"/>
      <c r="C94" s="1"/>
      <c r="D94" s="1"/>
      <c r="E94" s="1"/>
      <c r="F94" s="1"/>
      <c r="G94" s="1"/>
      <c r="H94" s="1"/>
    </row>
    <row r="95" spans="2:8" x14ac:dyDescent="0.25">
      <c r="B95" s="1"/>
      <c r="C95" s="3"/>
    </row>
    <row r="96" spans="2:8" x14ac:dyDescent="0.25">
      <c r="B96" s="1"/>
      <c r="C96" s="3"/>
    </row>
    <row r="97" spans="2:3" x14ac:dyDescent="0.25">
      <c r="B97" s="1"/>
      <c r="C97" s="3"/>
    </row>
    <row r="100" spans="2:3" x14ac:dyDescent="0.25">
      <c r="B100" s="1"/>
      <c r="C100" s="3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6" orientation="portrait" verticalDpi="300" r:id="rId1"/>
  <headerFooter alignWithMargins="0"/>
  <ignoredErrors>
    <ignoredError sqref="H5:H19 H32:H49 H20:H24 H50:H51 H25:H28 H52:H5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8"/>
  <sheetViews>
    <sheetView showGridLines="0" zoomScaleNormal="100" workbookViewId="0">
      <selection activeCell="A2" sqref="A2"/>
    </sheetView>
  </sheetViews>
  <sheetFormatPr defaultRowHeight="13.2" x14ac:dyDescent="0.25"/>
  <cols>
    <col min="1" max="1" width="12.6640625" customWidth="1"/>
    <col min="2" max="2" width="8.6640625" customWidth="1"/>
    <col min="5" max="5" width="10.33203125" customWidth="1"/>
    <col min="8" max="8" width="7.88671875" customWidth="1"/>
    <col min="9" max="9" width="2.109375" customWidth="1"/>
  </cols>
  <sheetData>
    <row r="1" spans="1:9" ht="19.5" customHeight="1" x14ac:dyDescent="0.3">
      <c r="A1" s="7" t="s">
        <v>254</v>
      </c>
      <c r="B1" s="6"/>
    </row>
    <row r="2" spans="1:9" ht="9" customHeight="1" x14ac:dyDescent="0.3">
      <c r="A2" s="60"/>
      <c r="B2" s="8"/>
    </row>
    <row r="3" spans="1:9" ht="42" x14ac:dyDescent="0.25">
      <c r="C3" s="202" t="s">
        <v>255</v>
      </c>
      <c r="D3" s="202" t="s">
        <v>256</v>
      </c>
      <c r="E3" s="202" t="s">
        <v>257</v>
      </c>
      <c r="F3" s="172" t="s">
        <v>258</v>
      </c>
      <c r="G3" s="172" t="s">
        <v>15</v>
      </c>
      <c r="H3" s="203" t="s">
        <v>144</v>
      </c>
    </row>
    <row r="4" spans="1:9" ht="15" customHeight="1" x14ac:dyDescent="0.25">
      <c r="A4" s="42" t="s">
        <v>259</v>
      </c>
      <c r="B4" s="204">
        <v>1998</v>
      </c>
      <c r="C4" s="47">
        <v>438.39299999999997</v>
      </c>
      <c r="D4" s="47">
        <v>269.26100000000002</v>
      </c>
      <c r="E4" s="47">
        <v>35.076999999999998</v>
      </c>
      <c r="F4" s="47">
        <v>169.28</v>
      </c>
      <c r="G4" s="47">
        <v>62.877000000000002</v>
      </c>
      <c r="H4" s="47">
        <f>SUM(C4:G4)</f>
        <v>974.88799999999992</v>
      </c>
      <c r="I4" s="1"/>
    </row>
    <row r="5" spans="1:9" ht="15" customHeight="1" x14ac:dyDescent="0.25">
      <c r="A5" s="5"/>
      <c r="B5" s="159">
        <v>1999</v>
      </c>
      <c r="C5" s="19">
        <v>443.73</v>
      </c>
      <c r="D5" s="19">
        <v>311.79300000000001</v>
      </c>
      <c r="E5" s="19">
        <v>50.652999999999999</v>
      </c>
      <c r="F5" s="19">
        <v>141.37899999999999</v>
      </c>
      <c r="G5" s="19">
        <v>82.623999999999995</v>
      </c>
      <c r="H5" s="19">
        <f t="shared" ref="H5:H12" si="0">SUM(C5:G5)</f>
        <v>1030.1790000000001</v>
      </c>
    </row>
    <row r="6" spans="1:9" ht="15" customHeight="1" x14ac:dyDescent="0.25">
      <c r="A6" s="12"/>
      <c r="B6" s="159">
        <v>2000</v>
      </c>
      <c r="C6" s="19">
        <v>440.899</v>
      </c>
      <c r="D6" s="19">
        <v>359.54</v>
      </c>
      <c r="E6" s="19">
        <v>46.781999999999996</v>
      </c>
      <c r="F6" s="19">
        <v>247.42599999999999</v>
      </c>
      <c r="G6" s="19">
        <v>90.176000000000002</v>
      </c>
      <c r="H6" s="19">
        <f t="shared" si="0"/>
        <v>1184.8230000000001</v>
      </c>
    </row>
    <row r="7" spans="1:9" ht="15" customHeight="1" x14ac:dyDescent="0.25">
      <c r="A7" s="12"/>
      <c r="B7" s="159">
        <v>2001</v>
      </c>
      <c r="C7" s="19">
        <v>487.16699999999997</v>
      </c>
      <c r="D7" s="19">
        <v>390.48200000000003</v>
      </c>
      <c r="E7" s="19">
        <v>54.787999999999997</v>
      </c>
      <c r="F7" s="19">
        <v>258.923</v>
      </c>
      <c r="G7" s="19">
        <v>77.233000000000004</v>
      </c>
      <c r="H7" s="19">
        <f t="shared" si="0"/>
        <v>1268.5930000000001</v>
      </c>
    </row>
    <row r="8" spans="1:9" ht="15" customHeight="1" x14ac:dyDescent="0.25">
      <c r="A8" s="12"/>
      <c r="B8" s="159">
        <v>2002</v>
      </c>
      <c r="C8" s="19">
        <v>523.76800000000003</v>
      </c>
      <c r="D8" s="19">
        <v>402.67700000000002</v>
      </c>
      <c r="E8" s="19">
        <v>36.965000000000003</v>
      </c>
      <c r="F8" s="19">
        <v>276.99400000000003</v>
      </c>
      <c r="G8" s="19">
        <v>83.745000000000005</v>
      </c>
      <c r="H8" s="19">
        <f t="shared" si="0"/>
        <v>1324.1489999999999</v>
      </c>
    </row>
    <row r="9" spans="1:9" ht="15" customHeight="1" x14ac:dyDescent="0.25">
      <c r="A9" s="12"/>
      <c r="B9" s="159">
        <v>2003</v>
      </c>
      <c r="C9" s="56">
        <v>555.755</v>
      </c>
      <c r="D9" s="56">
        <v>387.17899999999997</v>
      </c>
      <c r="E9" s="56">
        <v>42.633000000000003</v>
      </c>
      <c r="F9" s="57">
        <v>290.76900000000001</v>
      </c>
      <c r="G9" s="23">
        <v>107.446</v>
      </c>
      <c r="H9" s="19">
        <f t="shared" si="0"/>
        <v>1383.7819999999999</v>
      </c>
    </row>
    <row r="10" spans="1:9" ht="15" customHeight="1" x14ac:dyDescent="0.25">
      <c r="A10" s="12"/>
      <c r="B10" s="159">
        <v>2004</v>
      </c>
      <c r="C10" s="56">
        <v>568.87</v>
      </c>
      <c r="D10" s="56">
        <v>398.80799999999999</v>
      </c>
      <c r="E10" s="56">
        <v>42.243000000000002</v>
      </c>
      <c r="F10" s="57">
        <v>328.32100000000003</v>
      </c>
      <c r="G10" s="23">
        <v>113.372</v>
      </c>
      <c r="H10" s="19">
        <f t="shared" si="0"/>
        <v>1451.6140000000003</v>
      </c>
    </row>
    <row r="11" spans="1:9" ht="15" customHeight="1" x14ac:dyDescent="0.25">
      <c r="A11" s="12"/>
      <c r="B11" s="159">
        <v>2005</v>
      </c>
      <c r="C11" s="56">
        <v>617.61099999999999</v>
      </c>
      <c r="D11" s="56">
        <v>461.57799999999997</v>
      </c>
      <c r="E11" s="56">
        <v>55.598999999999997</v>
      </c>
      <c r="F11" s="57">
        <v>363.39800000000002</v>
      </c>
      <c r="G11" s="23">
        <v>142.512</v>
      </c>
      <c r="H11" s="19">
        <f t="shared" si="0"/>
        <v>1640.6979999999996</v>
      </c>
    </row>
    <row r="12" spans="1:9" ht="15" customHeight="1" x14ac:dyDescent="0.25">
      <c r="A12" s="12"/>
      <c r="B12" s="159">
        <v>2006</v>
      </c>
      <c r="C12" s="1">
        <v>712.41537755574598</v>
      </c>
      <c r="D12" s="53">
        <v>516.74192820458097</v>
      </c>
      <c r="E12" s="56">
        <v>70.397602876271293</v>
      </c>
      <c r="F12" s="57">
        <v>408.18172076087103</v>
      </c>
      <c r="G12" s="23">
        <v>152.182856480574</v>
      </c>
      <c r="H12" s="19">
        <f t="shared" si="0"/>
        <v>1859.9194858780431</v>
      </c>
    </row>
    <row r="13" spans="1:9" ht="15" customHeight="1" x14ac:dyDescent="0.25">
      <c r="A13" s="12"/>
      <c r="B13" s="159">
        <v>2007</v>
      </c>
      <c r="C13" s="1">
        <v>870.47071665500005</v>
      </c>
      <c r="D13" s="53">
        <v>532.76580509399992</v>
      </c>
      <c r="E13" s="53">
        <v>62.712988087999996</v>
      </c>
      <c r="F13" s="53">
        <v>405.41907737678105</v>
      </c>
      <c r="G13" s="53">
        <v>160.18333737473958</v>
      </c>
      <c r="H13" s="19">
        <f>SUM(C13:G13)</f>
        <v>2031.5519245885207</v>
      </c>
    </row>
    <row r="14" spans="1:9" ht="15" customHeight="1" x14ac:dyDescent="0.25">
      <c r="A14" s="12"/>
      <c r="B14" s="159">
        <v>2008</v>
      </c>
      <c r="C14" s="1">
        <v>945.29706054199994</v>
      </c>
      <c r="D14" s="53">
        <v>618.53067589700004</v>
      </c>
      <c r="E14" s="53">
        <v>92.772111279000001</v>
      </c>
      <c r="F14" s="53">
        <v>365.18829955558942</v>
      </c>
      <c r="G14" s="53">
        <v>170.049296911</v>
      </c>
      <c r="H14" s="19">
        <f>SUM(C14:G14)</f>
        <v>2191.8374441845895</v>
      </c>
    </row>
    <row r="15" spans="1:9" ht="15" customHeight="1" x14ac:dyDescent="0.25">
      <c r="A15" s="12"/>
      <c r="B15" s="159">
        <v>2009</v>
      </c>
      <c r="C15" s="1">
        <v>986.88457072900007</v>
      </c>
      <c r="D15" s="53">
        <v>626.65191419899998</v>
      </c>
      <c r="E15" s="53">
        <v>81.401383073999995</v>
      </c>
      <c r="F15" s="53">
        <v>462.16432420485501</v>
      </c>
      <c r="G15" s="53">
        <v>148.92083609299999</v>
      </c>
      <c r="H15" s="19">
        <f>SUM(C15:G15)</f>
        <v>2306.023028299855</v>
      </c>
    </row>
    <row r="16" spans="1:9" ht="15" customHeight="1" x14ac:dyDescent="0.25">
      <c r="A16" s="12"/>
      <c r="B16" s="159">
        <v>2010</v>
      </c>
      <c r="C16" s="1">
        <v>1080.4037970930001</v>
      </c>
      <c r="D16" s="53">
        <v>637.56631049099997</v>
      </c>
      <c r="E16" s="53">
        <v>67.712916297999996</v>
      </c>
      <c r="F16" s="53">
        <v>439.13406058999999</v>
      </c>
      <c r="G16" s="53">
        <v>215.267747316</v>
      </c>
      <c r="H16" s="19">
        <f>SUM(C16:G16)</f>
        <v>2440.084831788</v>
      </c>
    </row>
    <row r="17" spans="1:9" ht="15" customHeight="1" x14ac:dyDescent="0.25">
      <c r="A17" s="12"/>
      <c r="B17" s="159">
        <v>2011</v>
      </c>
      <c r="C17" s="1">
        <v>1172.9564895020001</v>
      </c>
      <c r="D17" s="53">
        <v>671.31369522299997</v>
      </c>
      <c r="E17" s="53">
        <v>67.639774922000001</v>
      </c>
      <c r="F17" s="53">
        <v>691.18887763400005</v>
      </c>
      <c r="G17" s="53">
        <v>215.74838405599999</v>
      </c>
      <c r="H17" s="19">
        <f>SUM(C17:G17)</f>
        <v>2818.8472213370001</v>
      </c>
    </row>
    <row r="18" spans="1:9" ht="15" customHeight="1" x14ac:dyDescent="0.25">
      <c r="A18" s="12"/>
      <c r="B18" s="159">
        <v>2012</v>
      </c>
      <c r="C18" s="1">
        <v>1269.403419217</v>
      </c>
      <c r="D18" s="53">
        <v>705.64715072199999</v>
      </c>
      <c r="E18" s="53">
        <v>79.837867262000003</v>
      </c>
      <c r="F18" s="53">
        <v>678.32593026699999</v>
      </c>
      <c r="G18" s="53">
        <v>216.65916964600001</v>
      </c>
      <c r="H18" s="19">
        <f t="shared" ref="H18:H19" si="1">SUM(C18:G18)</f>
        <v>2949.8735371140001</v>
      </c>
    </row>
    <row r="19" spans="1:9" ht="15" customHeight="1" x14ac:dyDescent="0.25">
      <c r="A19" s="12"/>
      <c r="B19" s="159">
        <v>2013</v>
      </c>
      <c r="C19" s="1">
        <v>1339.158979586</v>
      </c>
      <c r="D19" s="53">
        <v>724.62863626800004</v>
      </c>
      <c r="E19" s="53">
        <v>83.228851982999998</v>
      </c>
      <c r="F19" s="53">
        <v>759.49291643000004</v>
      </c>
      <c r="G19" s="53">
        <v>249.97920345200001</v>
      </c>
      <c r="H19" s="19">
        <f t="shared" si="1"/>
        <v>3156.4885877190004</v>
      </c>
    </row>
    <row r="20" spans="1:9" ht="15" customHeight="1" x14ac:dyDescent="0.25">
      <c r="A20" s="12"/>
      <c r="B20" s="159">
        <v>2014</v>
      </c>
      <c r="C20" s="1">
        <v>1415.326506464</v>
      </c>
      <c r="D20" s="53">
        <v>759.98121490899996</v>
      </c>
      <c r="E20" s="53">
        <v>147.193198112</v>
      </c>
      <c r="F20" s="53">
        <v>849.31543420000003</v>
      </c>
      <c r="G20" s="53">
        <v>284.37240629799999</v>
      </c>
      <c r="H20" s="19">
        <f t="shared" ref="H20:H25" si="2">SUM(C20:G20)</f>
        <v>3456.1887599829997</v>
      </c>
    </row>
    <row r="21" spans="1:9" ht="15" customHeight="1" x14ac:dyDescent="0.25">
      <c r="A21" s="12"/>
      <c r="B21" s="159">
        <v>2015</v>
      </c>
      <c r="C21" s="1">
        <v>1549.4798310000001</v>
      </c>
      <c r="D21" s="53">
        <v>823.3039698</v>
      </c>
      <c r="E21" s="53">
        <v>138.9361686</v>
      </c>
      <c r="F21" s="53">
        <v>789.3487963</v>
      </c>
      <c r="G21" s="53">
        <v>260.7053702</v>
      </c>
      <c r="H21" s="19">
        <f t="shared" si="2"/>
        <v>3561.7741358999997</v>
      </c>
    </row>
    <row r="22" spans="1:9" ht="15" customHeight="1" x14ac:dyDescent="0.25">
      <c r="A22" s="12"/>
      <c r="B22" s="170">
        <v>2016</v>
      </c>
      <c r="C22" s="2">
        <v>1679.3146382</v>
      </c>
      <c r="D22" s="349">
        <v>910.76772089999997</v>
      </c>
      <c r="E22" s="349">
        <v>151.0166002</v>
      </c>
      <c r="F22" s="349">
        <v>883.60907869999994</v>
      </c>
      <c r="G22" s="349">
        <v>308.84012079999997</v>
      </c>
      <c r="H22" s="171">
        <f t="shared" si="2"/>
        <v>3933.5481587999998</v>
      </c>
    </row>
    <row r="23" spans="1:9" ht="15" customHeight="1" x14ac:dyDescent="0.25">
      <c r="A23" s="12"/>
      <c r="B23" s="170">
        <v>2017</v>
      </c>
      <c r="C23" s="2">
        <v>1809.3184996</v>
      </c>
      <c r="D23" s="349">
        <v>983.20010279999997</v>
      </c>
      <c r="E23" s="349">
        <v>173.48562390000001</v>
      </c>
      <c r="F23" s="349">
        <v>2153.4452234</v>
      </c>
      <c r="G23" s="349">
        <v>400.97828090000002</v>
      </c>
      <c r="H23" s="171">
        <f t="shared" si="2"/>
        <v>5520.4277305999994</v>
      </c>
    </row>
    <row r="24" spans="1:9" ht="15" customHeight="1" x14ac:dyDescent="0.25">
      <c r="A24" s="12"/>
      <c r="B24" s="170">
        <v>2018</v>
      </c>
      <c r="C24" s="2">
        <v>1935.8317992</v>
      </c>
      <c r="D24" s="349">
        <v>1035.5959786999999</v>
      </c>
      <c r="E24" s="349">
        <v>196.16161019999998</v>
      </c>
      <c r="F24" s="349">
        <v>851.60892230000002</v>
      </c>
      <c r="G24" s="349">
        <v>359.76185070000002</v>
      </c>
      <c r="H24" s="171">
        <f t="shared" si="2"/>
        <v>4378.9601610999998</v>
      </c>
    </row>
    <row r="25" spans="1:9" ht="15" customHeight="1" x14ac:dyDescent="0.25">
      <c r="A25" s="12"/>
      <c r="B25" s="170">
        <v>2019</v>
      </c>
      <c r="C25" s="2">
        <v>2029.8652023</v>
      </c>
      <c r="D25" s="349">
        <v>1170.7417266</v>
      </c>
      <c r="E25" s="349">
        <v>171.7508345</v>
      </c>
      <c r="F25" s="349">
        <v>892.57592449999993</v>
      </c>
      <c r="G25" s="349">
        <v>401.29055269999998</v>
      </c>
      <c r="H25" s="171">
        <f t="shared" si="2"/>
        <v>4666.2242406000005</v>
      </c>
    </row>
    <row r="26" spans="1:9" ht="9" customHeight="1" x14ac:dyDescent="0.25">
      <c r="A26" s="42"/>
      <c r="B26" s="87"/>
      <c r="C26" s="47"/>
      <c r="D26" s="47"/>
      <c r="E26" s="47"/>
      <c r="F26" s="47"/>
      <c r="G26" s="47"/>
      <c r="H26" s="47"/>
    </row>
    <row r="27" spans="1:9" ht="15" customHeight="1" x14ac:dyDescent="0.25">
      <c r="A27" s="12" t="s">
        <v>260</v>
      </c>
      <c r="B27" s="159">
        <v>1998</v>
      </c>
      <c r="C27" s="19">
        <v>205.53</v>
      </c>
      <c r="D27" s="19">
        <v>441.40300000000002</v>
      </c>
      <c r="E27" s="19">
        <v>47.176000000000002</v>
      </c>
      <c r="F27" s="19">
        <v>235.48</v>
      </c>
      <c r="G27" s="19">
        <v>68.382000000000005</v>
      </c>
      <c r="H27" s="19">
        <f>SUM(C27:G27)</f>
        <v>997.971</v>
      </c>
    </row>
    <row r="28" spans="1:9" ht="15" customHeight="1" x14ac:dyDescent="0.25">
      <c r="A28" s="12"/>
      <c r="B28" s="159">
        <v>1999</v>
      </c>
      <c r="C28" s="19">
        <v>225.398</v>
      </c>
      <c r="D28" s="19">
        <v>488.745</v>
      </c>
      <c r="E28" s="19">
        <v>52.793999999999997</v>
      </c>
      <c r="F28" s="19">
        <v>240.959</v>
      </c>
      <c r="G28" s="19">
        <v>57.527999999999999</v>
      </c>
      <c r="H28" s="19">
        <f t="shared" ref="H28:H40" si="3">SUM(C28:G28)</f>
        <v>1065.424</v>
      </c>
    </row>
    <row r="29" spans="1:9" ht="15" customHeight="1" x14ac:dyDescent="0.25">
      <c r="A29" s="5"/>
      <c r="B29" s="159">
        <v>2000</v>
      </c>
      <c r="C29" s="19">
        <v>263.07400000000001</v>
      </c>
      <c r="D29" s="19">
        <v>546.38800000000003</v>
      </c>
      <c r="E29" s="19">
        <v>59.161999999999999</v>
      </c>
      <c r="F29" s="19">
        <v>317.51799999999997</v>
      </c>
      <c r="G29" s="19">
        <v>88.22</v>
      </c>
      <c r="H29" s="19">
        <f t="shared" si="3"/>
        <v>1274.3620000000001</v>
      </c>
    </row>
    <row r="30" spans="1:9" ht="15" customHeight="1" x14ac:dyDescent="0.25">
      <c r="A30" s="5"/>
      <c r="B30" s="159">
        <v>2001</v>
      </c>
      <c r="C30" s="19">
        <v>280.97899999999998</v>
      </c>
      <c r="D30" s="19">
        <v>640.08100000000002</v>
      </c>
      <c r="E30" s="19">
        <v>73.872</v>
      </c>
      <c r="F30" s="19">
        <v>350.57799999999997</v>
      </c>
      <c r="G30" s="19">
        <v>34.963000000000001</v>
      </c>
      <c r="H30" s="19">
        <f t="shared" si="3"/>
        <v>1380.4729999999997</v>
      </c>
      <c r="I30" t="s">
        <v>261</v>
      </c>
    </row>
    <row r="31" spans="1:9" ht="15" customHeight="1" x14ac:dyDescent="0.25">
      <c r="A31" s="5"/>
      <c r="B31" s="159">
        <v>2002</v>
      </c>
      <c r="C31" s="19">
        <v>294.16000000000003</v>
      </c>
      <c r="D31" s="19">
        <v>636.86900000000003</v>
      </c>
      <c r="E31" s="19">
        <v>60.209000000000003</v>
      </c>
      <c r="F31" s="19">
        <v>354.928</v>
      </c>
      <c r="G31" s="19">
        <v>63.628</v>
      </c>
      <c r="H31" s="19">
        <f t="shared" si="3"/>
        <v>1409.7940000000001</v>
      </c>
    </row>
    <row r="32" spans="1:9" ht="15" customHeight="1" x14ac:dyDescent="0.25">
      <c r="A32" s="5"/>
      <c r="B32" s="159">
        <v>2003</v>
      </c>
      <c r="C32" s="19">
        <v>298.45</v>
      </c>
      <c r="D32" s="19">
        <v>612.71799999999996</v>
      </c>
      <c r="E32" s="19">
        <v>38.962000000000003</v>
      </c>
      <c r="F32" s="19">
        <v>333.60199999999998</v>
      </c>
      <c r="G32" s="19">
        <v>83.081000000000003</v>
      </c>
      <c r="H32" s="19">
        <f t="shared" si="3"/>
        <v>1366.8129999999999</v>
      </c>
    </row>
    <row r="33" spans="1:8" ht="15" customHeight="1" x14ac:dyDescent="0.25">
      <c r="A33" s="5"/>
      <c r="B33" s="159">
        <v>2004</v>
      </c>
      <c r="C33" s="19">
        <v>313.50400000000002</v>
      </c>
      <c r="D33" s="19">
        <v>628.01599999999996</v>
      </c>
      <c r="E33" s="19">
        <v>41.536999999999999</v>
      </c>
      <c r="F33" s="19">
        <v>398.06599999999997</v>
      </c>
      <c r="G33" s="19">
        <v>65.328000000000003</v>
      </c>
      <c r="H33" s="19">
        <f t="shared" si="3"/>
        <v>1446.451</v>
      </c>
    </row>
    <row r="34" spans="1:8" ht="15" customHeight="1" x14ac:dyDescent="0.25">
      <c r="A34" s="5"/>
      <c r="B34" s="159">
        <v>2005</v>
      </c>
      <c r="C34" s="19">
        <v>351.22199999999998</v>
      </c>
      <c r="D34" s="19">
        <v>742.55600000000004</v>
      </c>
      <c r="E34" s="19">
        <v>49.311999999999998</v>
      </c>
      <c r="F34" s="19">
        <v>532.80999999999995</v>
      </c>
      <c r="G34" s="19">
        <v>53.597000000000001</v>
      </c>
      <c r="H34" s="19">
        <f t="shared" si="3"/>
        <v>1729.4969999999998</v>
      </c>
    </row>
    <row r="35" spans="1:8" ht="15" customHeight="1" x14ac:dyDescent="0.25">
      <c r="A35" s="5"/>
      <c r="B35" s="159">
        <v>2006</v>
      </c>
      <c r="C35" s="19">
        <v>401.34568114142996</v>
      </c>
      <c r="D35" s="19">
        <v>829.14050113438998</v>
      </c>
      <c r="E35" s="19">
        <v>67.59957072200001</v>
      </c>
      <c r="F35" s="19">
        <v>665.12977249418805</v>
      </c>
      <c r="G35" s="19">
        <v>80.980065728460602</v>
      </c>
      <c r="H35" s="19">
        <f t="shared" si="3"/>
        <v>2044.1955912204685</v>
      </c>
    </row>
    <row r="36" spans="1:8" ht="15" customHeight="1" x14ac:dyDescent="0.25">
      <c r="A36" s="5"/>
      <c r="B36" s="159">
        <v>2007</v>
      </c>
      <c r="C36" s="19">
        <v>648.36800000000005</v>
      </c>
      <c r="D36" s="19">
        <v>1094.4112183</v>
      </c>
      <c r="E36" s="19">
        <v>97.399000000000001</v>
      </c>
      <c r="F36" s="19">
        <v>800.54937139999993</v>
      </c>
      <c r="G36" s="19">
        <v>98.161945099999997</v>
      </c>
      <c r="H36" s="19">
        <f t="shared" si="3"/>
        <v>2738.8895348000001</v>
      </c>
    </row>
    <row r="37" spans="1:8" ht="15" customHeight="1" x14ac:dyDescent="0.25">
      <c r="A37" s="5"/>
      <c r="B37" s="159">
        <v>2008</v>
      </c>
      <c r="C37" s="19">
        <v>718.0007522075</v>
      </c>
      <c r="D37" s="19">
        <v>1219.9836673404272</v>
      </c>
      <c r="E37" s="19">
        <v>92.653365762999996</v>
      </c>
      <c r="F37" s="19">
        <v>945.78848207720421</v>
      </c>
      <c r="G37" s="19">
        <v>53.373137655374805</v>
      </c>
      <c r="H37" s="19">
        <f t="shared" si="3"/>
        <v>3029.7994050435059</v>
      </c>
    </row>
    <row r="38" spans="1:8" ht="15" customHeight="1" x14ac:dyDescent="0.25">
      <c r="A38" s="5"/>
      <c r="B38" s="159">
        <v>2009</v>
      </c>
      <c r="C38" s="19">
        <v>761.13012514515003</v>
      </c>
      <c r="D38" s="19">
        <v>1052.121149476</v>
      </c>
      <c r="E38" s="19">
        <v>125.728473327</v>
      </c>
      <c r="F38" s="19">
        <v>903.29516013288799</v>
      </c>
      <c r="G38" s="19">
        <v>57.291259673633597</v>
      </c>
      <c r="H38" s="19">
        <f t="shared" si="3"/>
        <v>2899.5661677546718</v>
      </c>
    </row>
    <row r="39" spans="1:8" ht="15" customHeight="1" x14ac:dyDescent="0.25">
      <c r="A39" s="5"/>
      <c r="B39" s="159">
        <v>2010</v>
      </c>
      <c r="C39" s="19">
        <v>817.38740322600006</v>
      </c>
      <c r="D39" s="19">
        <v>1059.6595451600001</v>
      </c>
      <c r="E39" s="19">
        <v>63.540391071999998</v>
      </c>
      <c r="F39" s="19">
        <v>858.66128337999999</v>
      </c>
      <c r="G39" s="19">
        <v>109.745773375</v>
      </c>
      <c r="H39" s="19">
        <f t="shared" si="3"/>
        <v>2908.9943962130001</v>
      </c>
    </row>
    <row r="40" spans="1:8" ht="15" customHeight="1" x14ac:dyDescent="0.25">
      <c r="A40" s="5"/>
      <c r="B40" s="159">
        <v>2011</v>
      </c>
      <c r="C40" s="19">
        <v>866.348857641</v>
      </c>
      <c r="D40" s="19">
        <v>1148.279174642</v>
      </c>
      <c r="E40" s="19">
        <v>67.939131000000003</v>
      </c>
      <c r="F40" s="19">
        <v>884.42629171999999</v>
      </c>
      <c r="G40" s="19">
        <v>100.53633143899999</v>
      </c>
      <c r="H40" s="19">
        <f t="shared" si="3"/>
        <v>3067.5297864419999</v>
      </c>
    </row>
    <row r="41" spans="1:8" ht="15" customHeight="1" x14ac:dyDescent="0.25">
      <c r="A41" s="5"/>
      <c r="B41" s="159">
        <v>2012</v>
      </c>
      <c r="C41" s="19">
        <v>967.94315965500004</v>
      </c>
      <c r="D41" s="19">
        <v>1162.8457193710001</v>
      </c>
      <c r="E41" s="19">
        <v>56.455758000000003</v>
      </c>
      <c r="F41" s="19">
        <v>970.72525447700002</v>
      </c>
      <c r="G41" s="19">
        <v>106.139563874</v>
      </c>
      <c r="H41" s="19">
        <f>SUM(C41:G41)</f>
        <v>3264.1094553770004</v>
      </c>
    </row>
    <row r="42" spans="1:8" ht="15" customHeight="1" x14ac:dyDescent="0.25">
      <c r="A42" s="5"/>
      <c r="B42" s="159">
        <v>2013</v>
      </c>
      <c r="C42" s="19">
        <v>1004.821283926</v>
      </c>
      <c r="D42" s="19">
        <v>1147.8152803529999</v>
      </c>
      <c r="E42" s="19">
        <v>52.670448</v>
      </c>
      <c r="F42" s="19">
        <v>1038.179320342</v>
      </c>
      <c r="G42" s="19">
        <v>97.984567431000002</v>
      </c>
      <c r="H42" s="19">
        <f>SUM(C42:G42)</f>
        <v>3341.4709000519997</v>
      </c>
    </row>
    <row r="43" spans="1:8" ht="15" customHeight="1" x14ac:dyDescent="0.25">
      <c r="A43" s="5"/>
      <c r="B43" s="159">
        <v>2014</v>
      </c>
      <c r="C43" s="19">
        <v>1057.4084190999999</v>
      </c>
      <c r="D43" s="19">
        <v>1212.0526838999999</v>
      </c>
      <c r="E43" s="19">
        <v>126.0274308</v>
      </c>
      <c r="F43" s="19">
        <v>1219.2664758000001</v>
      </c>
      <c r="G43" s="19">
        <v>131.28540709999999</v>
      </c>
      <c r="H43" s="19">
        <f t="shared" ref="H43:H48" si="4">SUM(C43:G43)</f>
        <v>3746.0404166999997</v>
      </c>
    </row>
    <row r="44" spans="1:8" ht="15" customHeight="1" x14ac:dyDescent="0.25">
      <c r="A44" s="5"/>
      <c r="B44" s="159">
        <v>2015</v>
      </c>
      <c r="C44" s="19">
        <v>1137.6612035000001</v>
      </c>
      <c r="D44" s="19">
        <v>1249.1334752</v>
      </c>
      <c r="E44" s="19">
        <v>99.504988400000002</v>
      </c>
      <c r="F44" s="19">
        <v>1256.1785877</v>
      </c>
      <c r="G44" s="19">
        <v>74.784647300000003</v>
      </c>
      <c r="H44" s="19">
        <f t="shared" si="4"/>
        <v>3817.2629021000002</v>
      </c>
    </row>
    <row r="45" spans="1:8" ht="15" customHeight="1" x14ac:dyDescent="0.25">
      <c r="A45" s="5"/>
      <c r="B45" s="170">
        <v>2016</v>
      </c>
      <c r="C45" s="220">
        <v>1222.1679999999999</v>
      </c>
      <c r="D45" s="220">
        <v>1259.42</v>
      </c>
      <c r="E45" s="220">
        <v>136.27000000000001</v>
      </c>
      <c r="F45" s="220">
        <v>1344.0336106</v>
      </c>
      <c r="G45" s="220">
        <v>163.91499999999999</v>
      </c>
      <c r="H45" s="171">
        <f t="shared" si="4"/>
        <v>4125.8066105999997</v>
      </c>
    </row>
    <row r="46" spans="1:8" ht="15" customHeight="1" x14ac:dyDescent="0.25">
      <c r="A46" s="5"/>
      <c r="B46" s="170">
        <v>2017</v>
      </c>
      <c r="C46" s="220">
        <v>1244.2570000000001</v>
      </c>
      <c r="D46" s="220">
        <v>1330.1679999999999</v>
      </c>
      <c r="E46" s="220">
        <v>190.9537421</v>
      </c>
      <c r="F46" s="220">
        <v>2327.2091826000001</v>
      </c>
      <c r="G46" s="220">
        <v>211.71221650000001</v>
      </c>
      <c r="H46" s="171">
        <f t="shared" si="4"/>
        <v>5304.3001412000003</v>
      </c>
    </row>
    <row r="47" spans="1:8" ht="15" customHeight="1" x14ac:dyDescent="0.25">
      <c r="A47" s="5"/>
      <c r="B47" s="159">
        <v>2018</v>
      </c>
      <c r="C47" s="220">
        <v>1272.0329999999999</v>
      </c>
      <c r="D47" s="220">
        <v>1402.143</v>
      </c>
      <c r="E47" s="220">
        <v>170.49600000000001</v>
      </c>
      <c r="F47" s="220">
        <v>1285.8019999999999</v>
      </c>
      <c r="G47" s="220">
        <v>150.202</v>
      </c>
      <c r="H47" s="171">
        <f t="shared" si="4"/>
        <v>4280.6760000000004</v>
      </c>
    </row>
    <row r="48" spans="1:8" ht="15" customHeight="1" x14ac:dyDescent="0.25">
      <c r="A48" s="5"/>
      <c r="B48" s="170">
        <v>2019</v>
      </c>
      <c r="C48" s="356">
        <v>1341.6145259</v>
      </c>
      <c r="D48" s="356">
        <v>1429.5646085999999</v>
      </c>
      <c r="E48" s="356">
        <v>136.33241229999999</v>
      </c>
      <c r="F48" s="356">
        <v>1477.5429859999999</v>
      </c>
      <c r="G48" s="356">
        <v>196.02733170000002</v>
      </c>
      <c r="H48" s="171">
        <f t="shared" si="4"/>
        <v>4581.0818645000008</v>
      </c>
    </row>
    <row r="49" spans="1:10" ht="9" customHeight="1" x14ac:dyDescent="0.25">
      <c r="A49" s="28"/>
      <c r="B49" s="87"/>
      <c r="C49" s="88"/>
      <c r="D49" s="88"/>
      <c r="E49" s="88"/>
      <c r="F49" s="88"/>
      <c r="G49" s="88"/>
      <c r="H49" s="88"/>
    </row>
    <row r="50" spans="1:10" x14ac:dyDescent="0.25">
      <c r="A50" s="54" t="s">
        <v>262</v>
      </c>
      <c r="B50" s="49"/>
      <c r="C50" s="49"/>
      <c r="D50" s="49"/>
      <c r="E50" s="49"/>
      <c r="F50" s="49"/>
      <c r="G50" s="49"/>
      <c r="H50" s="49"/>
      <c r="I50" s="178"/>
      <c r="J50" s="178"/>
    </row>
    <row r="51" spans="1:10" s="61" customFormat="1" x14ac:dyDescent="0.25">
      <c r="A51" s="45" t="s">
        <v>263</v>
      </c>
      <c r="B51" s="205"/>
      <c r="C51" s="205"/>
      <c r="D51" s="205"/>
      <c r="E51" s="205"/>
      <c r="F51" s="205"/>
      <c r="G51" s="205"/>
      <c r="H51" s="205"/>
      <c r="I51" s="205"/>
      <c r="J51" s="205"/>
    </row>
    <row r="52" spans="1:10" s="61" customFormat="1" x14ac:dyDescent="0.25">
      <c r="A52" s="45" t="s">
        <v>264</v>
      </c>
      <c r="B52" s="205"/>
      <c r="C52" s="205"/>
      <c r="D52" s="205"/>
      <c r="E52" s="205"/>
      <c r="F52" s="205"/>
      <c r="G52" s="205"/>
      <c r="H52" s="205"/>
      <c r="I52" s="205"/>
      <c r="J52" s="205"/>
    </row>
    <row r="53" spans="1:10" x14ac:dyDescent="0.25">
      <c r="A53" s="54" t="s">
        <v>265</v>
      </c>
      <c r="B53" s="178"/>
      <c r="C53" s="178"/>
      <c r="D53" s="178"/>
      <c r="E53" s="178"/>
      <c r="F53" s="178"/>
      <c r="G53" s="178"/>
      <c r="H53" s="178"/>
    </row>
    <row r="54" spans="1:10" x14ac:dyDescent="0.25">
      <c r="A54" s="46" t="s">
        <v>266</v>
      </c>
      <c r="B54" s="178"/>
      <c r="C54" s="178"/>
      <c r="D54" s="178"/>
      <c r="E54" s="178"/>
      <c r="F54" s="178"/>
      <c r="G54" s="178"/>
      <c r="H54" s="178"/>
    </row>
    <row r="55" spans="1:10" x14ac:dyDescent="0.25">
      <c r="A55" s="46" t="s">
        <v>354</v>
      </c>
      <c r="B55" s="1"/>
      <c r="C55" s="1"/>
      <c r="D55" s="1"/>
      <c r="E55" s="1"/>
      <c r="F55" s="1"/>
      <c r="G55" s="1"/>
    </row>
    <row r="56" spans="1:10" x14ac:dyDescent="0.25">
      <c r="A56" s="46" t="s">
        <v>267</v>
      </c>
      <c r="B56" s="1"/>
      <c r="C56" s="1"/>
      <c r="D56" s="1"/>
      <c r="E56" s="1"/>
      <c r="F56" s="1"/>
      <c r="G56" s="1"/>
    </row>
    <row r="57" spans="1:10" x14ac:dyDescent="0.25">
      <c r="A57" s="59" t="s">
        <v>331</v>
      </c>
      <c r="B57" s="1"/>
      <c r="C57" s="1"/>
      <c r="D57" s="1"/>
      <c r="E57" s="1"/>
      <c r="F57" s="1"/>
      <c r="G57" s="1"/>
    </row>
    <row r="58" spans="1:10" x14ac:dyDescent="0.25">
      <c r="A58" s="175" t="s">
        <v>352</v>
      </c>
    </row>
    <row r="59" spans="1:10" x14ac:dyDescent="0.25">
      <c r="A59" s="175" t="s">
        <v>353</v>
      </c>
    </row>
    <row r="60" spans="1:10" x14ac:dyDescent="0.25">
      <c r="A60" s="14" t="s">
        <v>268</v>
      </c>
      <c r="B60" s="1"/>
      <c r="C60" s="1"/>
      <c r="D60" s="1"/>
      <c r="E60" s="1"/>
      <c r="F60" s="1"/>
      <c r="G60" s="1"/>
    </row>
    <row r="61" spans="1:10" x14ac:dyDescent="0.25">
      <c r="A61" s="14"/>
      <c r="B61" s="1"/>
      <c r="C61" s="1"/>
      <c r="D61" s="1"/>
      <c r="E61" s="1"/>
      <c r="F61" s="1"/>
      <c r="G61" s="1"/>
    </row>
    <row r="62" spans="1:10" x14ac:dyDescent="0.25">
      <c r="A62" s="90" t="s">
        <v>269</v>
      </c>
      <c r="B62" s="1"/>
      <c r="C62" s="1"/>
      <c r="D62" s="1"/>
      <c r="E62" s="1"/>
      <c r="F62" s="1"/>
      <c r="G62" s="1"/>
    </row>
    <row r="63" spans="1:10" x14ac:dyDescent="0.25">
      <c r="B63" s="9"/>
      <c r="C63" s="9"/>
      <c r="D63" s="9"/>
      <c r="E63" s="9"/>
      <c r="F63" s="9"/>
      <c r="G63" s="9"/>
      <c r="H63" s="5"/>
      <c r="I63" s="5"/>
    </row>
    <row r="64" spans="1:10" x14ac:dyDescent="0.25">
      <c r="B64" s="9"/>
      <c r="C64" s="9"/>
      <c r="D64" s="9"/>
      <c r="E64" s="9"/>
      <c r="F64" s="9"/>
      <c r="G64" s="9"/>
      <c r="H64" s="5"/>
      <c r="I64" s="5"/>
    </row>
    <row r="65" spans="1:9" x14ac:dyDescent="0.25">
      <c r="B65" s="9"/>
      <c r="C65" s="9"/>
      <c r="D65" s="9"/>
      <c r="E65" s="9"/>
      <c r="F65" s="9"/>
      <c r="G65" s="9"/>
      <c r="H65" s="5"/>
      <c r="I65" s="5"/>
    </row>
    <row r="66" spans="1:9" x14ac:dyDescent="0.25">
      <c r="B66" s="9"/>
      <c r="C66" s="9"/>
      <c r="D66" s="9"/>
      <c r="E66" s="9"/>
      <c r="F66" s="9"/>
      <c r="G66" s="9"/>
      <c r="H66" s="5"/>
      <c r="I66" s="5"/>
    </row>
    <row r="67" spans="1:9" x14ac:dyDescent="0.25">
      <c r="A67" s="5"/>
      <c r="B67" s="9"/>
      <c r="C67" s="9"/>
      <c r="D67" s="9"/>
      <c r="E67" s="9"/>
      <c r="F67" s="9"/>
      <c r="G67" s="9"/>
      <c r="H67" s="5"/>
      <c r="I67" s="5"/>
    </row>
    <row r="68" spans="1:9" ht="15.6" x14ac:dyDescent="0.3">
      <c r="A68" s="24"/>
      <c r="B68" s="9"/>
      <c r="C68" s="9"/>
      <c r="D68" s="9"/>
      <c r="E68" s="9"/>
      <c r="F68" s="9"/>
      <c r="G68" s="9"/>
      <c r="H68" s="5"/>
      <c r="I68" s="5"/>
    </row>
    <row r="69" spans="1:9" x14ac:dyDescent="0.25">
      <c r="A69" s="5"/>
      <c r="B69" s="9"/>
      <c r="C69" s="9"/>
      <c r="D69" s="9"/>
      <c r="E69" s="9"/>
      <c r="F69" s="9"/>
      <c r="G69" s="9"/>
      <c r="H69" s="5"/>
      <c r="I69" s="5"/>
    </row>
    <row r="70" spans="1:9" x14ac:dyDescent="0.25">
      <c r="A70" s="5"/>
      <c r="B70" s="9"/>
      <c r="C70" s="9"/>
      <c r="D70" s="9"/>
      <c r="E70" s="9"/>
      <c r="F70" s="9"/>
      <c r="G70" s="9"/>
      <c r="H70" s="5"/>
      <c r="I70" s="5"/>
    </row>
    <row r="71" spans="1:9" x14ac:dyDescent="0.25">
      <c r="A71" s="5"/>
      <c r="B71" s="9"/>
      <c r="C71" s="9"/>
      <c r="D71" s="9"/>
      <c r="E71" s="9"/>
      <c r="F71" s="9"/>
      <c r="G71" s="9"/>
      <c r="H71" s="5"/>
      <c r="I71" s="5"/>
    </row>
    <row r="72" spans="1:9" x14ac:dyDescent="0.25">
      <c r="A72" s="5"/>
      <c r="B72" s="9"/>
      <c r="C72" s="9"/>
      <c r="D72" s="9"/>
      <c r="E72" s="9"/>
      <c r="F72" s="9"/>
      <c r="G72" s="9"/>
      <c r="H72" s="5"/>
      <c r="I72" s="5"/>
    </row>
    <row r="73" spans="1:9" x14ac:dyDescent="0.25">
      <c r="A73" s="5"/>
      <c r="B73" s="9"/>
      <c r="C73" s="9"/>
      <c r="D73" s="9"/>
      <c r="E73" s="9"/>
      <c r="F73" s="9"/>
      <c r="G73" s="9"/>
      <c r="H73" s="5"/>
      <c r="I73" s="5"/>
    </row>
    <row r="74" spans="1:9" x14ac:dyDescent="0.25">
      <c r="A74" s="5"/>
      <c r="B74" s="9"/>
      <c r="C74" s="9"/>
      <c r="D74" s="9"/>
      <c r="E74" s="9"/>
      <c r="F74" s="9"/>
      <c r="G74" s="9"/>
      <c r="H74" s="5"/>
      <c r="I74" s="5"/>
    </row>
    <row r="75" spans="1:9" x14ac:dyDescent="0.25">
      <c r="A75" s="5"/>
      <c r="B75" s="9"/>
      <c r="C75" s="9"/>
      <c r="D75" s="9"/>
      <c r="E75" s="9"/>
      <c r="F75" s="9"/>
      <c r="G75" s="9"/>
      <c r="H75" s="5"/>
      <c r="I75" s="5"/>
    </row>
    <row r="76" spans="1:9" x14ac:dyDescent="0.25">
      <c r="A76" s="5"/>
      <c r="B76" s="9"/>
      <c r="C76" s="9"/>
      <c r="D76" s="9"/>
      <c r="E76" s="9"/>
      <c r="F76" s="9"/>
      <c r="G76" s="9"/>
      <c r="H76" s="5"/>
      <c r="I76" s="5"/>
    </row>
    <row r="77" spans="1:9" x14ac:dyDescent="0.25">
      <c r="A77" s="5"/>
      <c r="B77" s="9"/>
      <c r="C77" s="9"/>
      <c r="D77" s="9"/>
      <c r="E77" s="9"/>
      <c r="F77" s="9"/>
      <c r="G77" s="9"/>
      <c r="H77" s="5"/>
      <c r="I77" s="5"/>
    </row>
    <row r="78" spans="1:9" x14ac:dyDescent="0.25">
      <c r="A78" s="5"/>
      <c r="B78" s="9"/>
      <c r="C78" s="9"/>
      <c r="D78" s="9"/>
      <c r="E78" s="9"/>
      <c r="F78" s="9"/>
      <c r="G78" s="9"/>
      <c r="H78" s="5"/>
      <c r="I78" s="5"/>
    </row>
    <row r="79" spans="1:9" x14ac:dyDescent="0.25">
      <c r="A79" s="5"/>
      <c r="B79" s="9"/>
      <c r="C79" s="9"/>
      <c r="D79" s="9"/>
      <c r="E79" s="9"/>
      <c r="F79" s="9"/>
      <c r="G79" s="9"/>
      <c r="H79" s="5"/>
      <c r="I79" s="5"/>
    </row>
    <row r="80" spans="1:9" x14ac:dyDescent="0.25">
      <c r="A80" s="5"/>
      <c r="B80" s="9"/>
      <c r="C80" s="9"/>
      <c r="D80" s="9"/>
      <c r="E80" s="9"/>
      <c r="F80" s="9"/>
      <c r="G80" s="9"/>
      <c r="H80" s="5"/>
      <c r="I80" s="5"/>
    </row>
    <row r="81" spans="1:9" x14ac:dyDescent="0.25">
      <c r="A81" s="5"/>
      <c r="B81" s="9"/>
      <c r="C81" s="9"/>
      <c r="D81" s="9"/>
      <c r="E81" s="9"/>
      <c r="F81" s="9"/>
      <c r="G81" s="9"/>
      <c r="H81" s="5"/>
      <c r="I81" s="5"/>
    </row>
    <row r="82" spans="1:9" x14ac:dyDescent="0.25">
      <c r="A82" s="5"/>
      <c r="B82" s="9"/>
      <c r="C82" s="9"/>
      <c r="D82" s="9"/>
      <c r="E82" s="9"/>
      <c r="F82" s="9"/>
      <c r="G82" s="9"/>
      <c r="H82" s="5"/>
      <c r="I82" s="5"/>
    </row>
    <row r="83" spans="1:9" x14ac:dyDescent="0.25">
      <c r="A83" s="5"/>
      <c r="B83" s="9"/>
      <c r="C83" s="9"/>
      <c r="D83" s="9"/>
      <c r="E83" s="9"/>
      <c r="F83" s="9"/>
      <c r="G83" s="9"/>
      <c r="H83" s="5"/>
      <c r="I83" s="5"/>
    </row>
    <row r="84" spans="1:9" x14ac:dyDescent="0.25">
      <c r="A84" s="5"/>
      <c r="B84" s="9"/>
      <c r="C84" s="9"/>
      <c r="D84" s="9"/>
      <c r="E84" s="9"/>
      <c r="F84" s="9"/>
      <c r="G84" s="9"/>
      <c r="H84" s="5"/>
      <c r="I84" s="5"/>
    </row>
    <row r="85" spans="1:9" x14ac:dyDescent="0.25">
      <c r="A85" s="5"/>
      <c r="B85" s="9"/>
      <c r="C85" s="9"/>
      <c r="D85" s="9"/>
      <c r="E85" s="9"/>
      <c r="F85" s="9"/>
      <c r="G85" s="9"/>
      <c r="H85" s="5"/>
      <c r="I85" s="5"/>
    </row>
    <row r="86" spans="1:9" x14ac:dyDescent="0.25">
      <c r="A86" s="5"/>
      <c r="B86" s="9"/>
      <c r="C86" s="9"/>
      <c r="D86" s="9"/>
      <c r="E86" s="9"/>
      <c r="F86" s="9"/>
      <c r="G86" s="9"/>
      <c r="H86" s="5"/>
      <c r="I86" s="5"/>
    </row>
    <row r="87" spans="1:9" x14ac:dyDescent="0.25">
      <c r="A87" s="5"/>
      <c r="B87" s="9"/>
      <c r="C87" s="9"/>
      <c r="D87" s="9"/>
      <c r="E87" s="9"/>
      <c r="F87" s="9"/>
      <c r="G87" s="9"/>
      <c r="H87" s="5"/>
      <c r="I87" s="5"/>
    </row>
    <row r="88" spans="1:9" x14ac:dyDescent="0.25">
      <c r="A88" s="5"/>
      <c r="B88" s="5"/>
      <c r="C88" s="5"/>
      <c r="D88" s="5"/>
      <c r="E88" s="5"/>
      <c r="F88" s="5"/>
      <c r="G88" s="5"/>
      <c r="H88" s="5"/>
      <c r="I88" s="5"/>
    </row>
    <row r="89" spans="1:9" x14ac:dyDescent="0.25">
      <c r="A89" s="5"/>
      <c r="B89" s="5"/>
      <c r="C89" s="5"/>
      <c r="D89" s="5"/>
      <c r="E89" s="5"/>
      <c r="F89" s="5"/>
      <c r="G89" s="5"/>
      <c r="H89" s="5"/>
      <c r="I89" s="5"/>
    </row>
    <row r="90" spans="1:9" x14ac:dyDescent="0.25">
      <c r="A90" s="5"/>
      <c r="B90" s="5"/>
      <c r="C90" s="5"/>
      <c r="D90" s="5"/>
      <c r="E90" s="5"/>
      <c r="F90" s="5"/>
      <c r="G90" s="5"/>
      <c r="H90" s="5"/>
      <c r="I90" s="5"/>
    </row>
    <row r="91" spans="1:9" x14ac:dyDescent="0.25">
      <c r="A91" s="5"/>
      <c r="B91" s="5"/>
      <c r="C91" s="5"/>
      <c r="D91" s="5"/>
      <c r="E91" s="5"/>
      <c r="F91" s="5"/>
      <c r="G91" s="5"/>
      <c r="H91" s="5"/>
      <c r="I91" s="5"/>
    </row>
    <row r="92" spans="1:9" x14ac:dyDescent="0.25">
      <c r="A92" s="5"/>
      <c r="B92" s="5"/>
      <c r="C92" s="5"/>
      <c r="D92" s="5"/>
      <c r="E92" s="5"/>
      <c r="F92" s="5"/>
      <c r="G92" s="5"/>
      <c r="H92" s="5"/>
      <c r="I92" s="5"/>
    </row>
    <row r="93" spans="1:9" x14ac:dyDescent="0.25">
      <c r="A93" s="5"/>
      <c r="B93" s="5"/>
      <c r="C93" s="5"/>
      <c r="D93" s="5"/>
      <c r="E93" s="5"/>
      <c r="F93" s="5"/>
      <c r="G93" s="5"/>
      <c r="H93" s="5"/>
      <c r="I93" s="5"/>
    </row>
    <row r="94" spans="1:9" x14ac:dyDescent="0.25">
      <c r="A94" s="5"/>
      <c r="B94" s="5"/>
      <c r="C94" s="5"/>
      <c r="D94" s="5"/>
      <c r="E94" s="5"/>
      <c r="F94" s="5"/>
      <c r="G94" s="5"/>
      <c r="H94" s="5"/>
      <c r="I94" s="5"/>
    </row>
    <row r="95" spans="1:9" x14ac:dyDescent="0.25">
      <c r="A95" s="5"/>
      <c r="B95" s="5"/>
      <c r="C95" s="5"/>
      <c r="D95" s="5"/>
      <c r="E95" s="5"/>
      <c r="F95" s="5"/>
      <c r="G95" s="5"/>
      <c r="H95" s="5"/>
      <c r="I95" s="5"/>
    </row>
    <row r="96" spans="1:9" x14ac:dyDescent="0.25">
      <c r="A96" s="5"/>
      <c r="B96" s="5"/>
      <c r="C96" s="5"/>
      <c r="D96" s="5"/>
      <c r="E96" s="5"/>
      <c r="F96" s="5"/>
      <c r="G96" s="5"/>
      <c r="H96" s="5"/>
      <c r="I96" s="5"/>
    </row>
    <row r="97" spans="1:9" x14ac:dyDescent="0.25">
      <c r="A97" s="5"/>
      <c r="B97" s="5"/>
      <c r="C97" s="5"/>
      <c r="D97" s="5"/>
      <c r="E97" s="5"/>
      <c r="F97" s="5"/>
      <c r="G97" s="5"/>
      <c r="H97" s="5"/>
      <c r="I97" s="5"/>
    </row>
    <row r="98" spans="1:9" x14ac:dyDescent="0.25">
      <c r="A98" s="5"/>
      <c r="B98" s="5"/>
      <c r="C98" s="5"/>
      <c r="D98" s="5"/>
      <c r="E98" s="5"/>
      <c r="F98" s="5"/>
      <c r="G98" s="5"/>
      <c r="H98" s="5"/>
      <c r="I98" s="5"/>
    </row>
    <row r="99" spans="1:9" x14ac:dyDescent="0.25">
      <c r="A99" s="5"/>
      <c r="B99" s="5"/>
      <c r="C99" s="5"/>
      <c r="D99" s="5"/>
      <c r="E99" s="5"/>
      <c r="F99" s="5"/>
      <c r="G99" s="5"/>
      <c r="H99" s="5"/>
      <c r="I99" s="5"/>
    </row>
    <row r="100" spans="1:9" x14ac:dyDescent="0.25">
      <c r="A100" s="5"/>
      <c r="B100" s="5"/>
      <c r="C100" s="5"/>
      <c r="D100" s="5"/>
      <c r="E100" s="5"/>
      <c r="F100" s="5"/>
      <c r="G100" s="5"/>
      <c r="H100" s="5"/>
      <c r="I100" s="5"/>
    </row>
    <row r="101" spans="1:9" x14ac:dyDescent="0.25">
      <c r="A101" s="5"/>
      <c r="B101" s="5"/>
      <c r="C101" s="5"/>
      <c r="D101" s="5"/>
      <c r="E101" s="5"/>
      <c r="F101" s="5"/>
      <c r="G101" s="5"/>
      <c r="H101" s="5"/>
      <c r="I101" s="5"/>
    </row>
    <row r="102" spans="1:9" x14ac:dyDescent="0.25">
      <c r="A102" s="5"/>
      <c r="B102" s="5"/>
      <c r="C102" s="5"/>
      <c r="D102" s="5"/>
      <c r="E102" s="5"/>
      <c r="F102" s="5"/>
      <c r="G102" s="5"/>
      <c r="H102" s="5"/>
      <c r="I102" s="5"/>
    </row>
    <row r="103" spans="1:9" x14ac:dyDescent="0.25">
      <c r="A103" s="5"/>
      <c r="B103" s="5"/>
      <c r="C103" s="5"/>
      <c r="D103" s="5"/>
      <c r="E103" s="5"/>
      <c r="F103" s="5"/>
      <c r="G103" s="5"/>
      <c r="H103" s="5"/>
      <c r="I103" s="5"/>
    </row>
    <row r="104" spans="1:9" x14ac:dyDescent="0.25">
      <c r="A104" s="5"/>
      <c r="B104" s="5"/>
      <c r="C104" s="5"/>
      <c r="D104" s="5"/>
      <c r="E104" s="5"/>
      <c r="F104" s="5"/>
      <c r="G104" s="5"/>
      <c r="H104" s="5"/>
      <c r="I104" s="5"/>
    </row>
    <row r="105" spans="1:9" x14ac:dyDescent="0.25">
      <c r="A105" s="5"/>
    </row>
    <row r="106" spans="1:9" x14ac:dyDescent="0.25">
      <c r="A106" s="5"/>
    </row>
    <row r="107" spans="1:9" x14ac:dyDescent="0.25">
      <c r="A107" s="5"/>
    </row>
    <row r="108" spans="1:9" x14ac:dyDescent="0.25">
      <c r="A108" s="5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7" orientation="portrait" verticalDpi="300" r:id="rId1"/>
  <headerFooter alignWithMargins="0"/>
  <ignoredErrors>
    <ignoredError sqref="H27:H42 H4:H21 H43:H44 H22:H25 H45:H4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2"/>
  <sheetViews>
    <sheetView showGridLines="0" workbookViewId="0">
      <selection activeCell="A3" sqref="A3"/>
    </sheetView>
  </sheetViews>
  <sheetFormatPr defaultRowHeight="13.2" x14ac:dyDescent="0.25"/>
  <cols>
    <col min="1" max="1" width="11.88671875" customWidth="1"/>
    <col min="2" max="2" width="12" bestFit="1" customWidth="1"/>
    <col min="3" max="3" width="11.6640625" customWidth="1"/>
    <col min="4" max="4" width="12.33203125" customWidth="1"/>
    <col min="5" max="5" width="9.88671875" customWidth="1"/>
  </cols>
  <sheetData>
    <row r="1" spans="1:6" ht="18" customHeight="1" x14ac:dyDescent="0.3">
      <c r="A1" s="7" t="s">
        <v>270</v>
      </c>
      <c r="B1" s="7"/>
      <c r="D1" s="7"/>
      <c r="E1" s="6"/>
    </row>
    <row r="2" spans="1:6" ht="18" customHeight="1" x14ac:dyDescent="0.3">
      <c r="A2" s="7" t="s">
        <v>271</v>
      </c>
      <c r="B2" s="7"/>
      <c r="D2" s="7"/>
      <c r="E2" s="6"/>
    </row>
    <row r="3" spans="1:6" ht="15" customHeight="1" x14ac:dyDescent="0.25">
      <c r="A3" s="36"/>
      <c r="B3" s="36"/>
    </row>
    <row r="4" spans="1:6" ht="39.6" x14ac:dyDescent="0.25">
      <c r="A4" s="206" t="s">
        <v>272</v>
      </c>
      <c r="B4" s="207" t="s">
        <v>273</v>
      </c>
      <c r="C4" s="208" t="s">
        <v>274</v>
      </c>
      <c r="D4" s="209" t="s">
        <v>275</v>
      </c>
      <c r="E4" s="210" t="s">
        <v>144</v>
      </c>
      <c r="F4" s="211"/>
    </row>
    <row r="5" spans="1:6" x14ac:dyDescent="0.25">
      <c r="A5" s="79">
        <v>2004</v>
      </c>
      <c r="B5" s="92">
        <v>908.47359420000009</v>
      </c>
      <c r="C5" s="92">
        <v>181.23837409999999</v>
      </c>
      <c r="D5" s="92">
        <v>387.07600000000002</v>
      </c>
      <c r="E5" s="160">
        <f t="shared" ref="E5:E20" si="0">SUM(B5:D5)</f>
        <v>1476.7879683000001</v>
      </c>
      <c r="F5" s="212"/>
    </row>
    <row r="6" spans="1:6" x14ac:dyDescent="0.25">
      <c r="A6" s="79">
        <v>2005</v>
      </c>
      <c r="B6" s="92">
        <v>1025.781229934662</v>
      </c>
      <c r="C6" s="92">
        <v>225.61372952579998</v>
      </c>
      <c r="D6" s="92">
        <v>406.15139129496998</v>
      </c>
      <c r="E6" s="160">
        <f t="shared" si="0"/>
        <v>1657.5463507554318</v>
      </c>
      <c r="F6" s="212"/>
    </row>
    <row r="7" spans="1:6" x14ac:dyDescent="0.25">
      <c r="A7" s="79">
        <v>2006</v>
      </c>
      <c r="B7" s="92">
        <v>1145.1169909702701</v>
      </c>
      <c r="C7" s="92">
        <v>274.50302557129999</v>
      </c>
      <c r="D7" s="92">
        <v>435.55703278084997</v>
      </c>
      <c r="E7" s="160">
        <f t="shared" si="0"/>
        <v>1855.1770493224201</v>
      </c>
      <c r="F7" s="212"/>
    </row>
    <row r="8" spans="1:6" x14ac:dyDescent="0.25">
      <c r="A8" s="79">
        <v>2007</v>
      </c>
      <c r="B8" s="92">
        <v>1263.1876811360003</v>
      </c>
      <c r="C8" s="92">
        <v>332.22124054799997</v>
      </c>
      <c r="D8" s="92">
        <v>461.71133883700003</v>
      </c>
      <c r="E8" s="160">
        <f t="shared" si="0"/>
        <v>2057.1202605210001</v>
      </c>
      <c r="F8" s="212"/>
    </row>
    <row r="9" spans="1:6" x14ac:dyDescent="0.25">
      <c r="A9" s="79">
        <v>2008</v>
      </c>
      <c r="B9" s="92">
        <v>1360.1209725890001</v>
      </c>
      <c r="C9" s="92">
        <v>386.76280007899999</v>
      </c>
      <c r="D9" s="92">
        <v>494.62135709400002</v>
      </c>
      <c r="E9" s="160">
        <f t="shared" si="0"/>
        <v>2241.5051297620003</v>
      </c>
      <c r="F9" s="212"/>
    </row>
    <row r="10" spans="1:6" x14ac:dyDescent="0.25">
      <c r="A10" s="79">
        <v>2009</v>
      </c>
      <c r="B10" s="92">
        <v>1451.3839155860001</v>
      </c>
      <c r="C10" s="92">
        <v>451.84774947</v>
      </c>
      <c r="D10" s="92">
        <v>541.09286104499995</v>
      </c>
      <c r="E10" s="160">
        <f t="shared" si="0"/>
        <v>2444.3245261010002</v>
      </c>
      <c r="F10" s="212"/>
    </row>
    <row r="11" spans="1:6" x14ac:dyDescent="0.25">
      <c r="A11" s="79">
        <v>2010</v>
      </c>
      <c r="B11" s="1">
        <v>1525.0586555580001</v>
      </c>
      <c r="C11" s="1">
        <v>518.347890936</v>
      </c>
      <c r="D11" s="1">
        <v>576.87388352000005</v>
      </c>
      <c r="E11" s="160">
        <f t="shared" si="0"/>
        <v>2620.2804300140001</v>
      </c>
      <c r="F11" s="212"/>
    </row>
    <row r="12" spans="1:6" x14ac:dyDescent="0.25">
      <c r="A12" s="79">
        <v>2011</v>
      </c>
      <c r="B12" s="1">
        <v>1599.3789672190001</v>
      </c>
      <c r="C12" s="1">
        <v>556.71776316199998</v>
      </c>
      <c r="D12" s="1">
        <v>593.241128</v>
      </c>
      <c r="E12" s="160">
        <f t="shared" si="0"/>
        <v>2749.3378583810004</v>
      </c>
      <c r="F12" s="212"/>
    </row>
    <row r="13" spans="1:6" x14ac:dyDescent="0.25">
      <c r="A13" s="79">
        <v>2012</v>
      </c>
      <c r="B13" s="1">
        <v>1659.9878532780001</v>
      </c>
      <c r="C13" s="1">
        <v>594.48446291000005</v>
      </c>
      <c r="D13" s="1">
        <v>619.83078799999998</v>
      </c>
      <c r="E13" s="160">
        <f t="shared" si="0"/>
        <v>2874.3031041880004</v>
      </c>
      <c r="F13" s="212"/>
    </row>
    <row r="14" spans="1:6" x14ac:dyDescent="0.25">
      <c r="A14" s="79">
        <v>2013</v>
      </c>
      <c r="B14" s="1">
        <v>1740.3813582449998</v>
      </c>
      <c r="C14" s="1">
        <v>645.24760398400008</v>
      </c>
      <c r="D14" s="1">
        <v>629.82518999999991</v>
      </c>
      <c r="E14" s="160">
        <f t="shared" si="0"/>
        <v>3015.4541522289996</v>
      </c>
      <c r="F14" s="212"/>
    </row>
    <row r="15" spans="1:6" x14ac:dyDescent="0.25">
      <c r="A15" s="79">
        <v>2014</v>
      </c>
      <c r="B15" s="1">
        <v>1827.19855082</v>
      </c>
      <c r="C15" s="1">
        <v>712.24820003599996</v>
      </c>
      <c r="D15" s="1">
        <v>646.20798944499995</v>
      </c>
      <c r="E15" s="160">
        <f t="shared" si="0"/>
        <v>3185.6547403009999</v>
      </c>
      <c r="F15" s="212"/>
    </row>
    <row r="16" spans="1:6" x14ac:dyDescent="0.25">
      <c r="A16" s="79">
        <v>2015</v>
      </c>
      <c r="B16" s="58">
        <v>1949.6577593</v>
      </c>
      <c r="C16" s="58">
        <v>812.08785580000006</v>
      </c>
      <c r="D16" s="58">
        <v>686.86688079999999</v>
      </c>
      <c r="E16" s="160">
        <f t="shared" si="0"/>
        <v>3448.6124958999999</v>
      </c>
      <c r="F16" s="212"/>
    </row>
    <row r="17" spans="1:6" x14ac:dyDescent="0.25">
      <c r="A17" s="79">
        <v>2016</v>
      </c>
      <c r="B17" s="58">
        <v>2062.5949667000004</v>
      </c>
      <c r="C17" s="58">
        <v>907.74055009999995</v>
      </c>
      <c r="D17" s="58">
        <v>726.47735120000004</v>
      </c>
      <c r="E17" s="160">
        <f t="shared" si="0"/>
        <v>3696.8128680000004</v>
      </c>
      <c r="F17" s="212"/>
    </row>
    <row r="18" spans="1:6" x14ac:dyDescent="0.25">
      <c r="A18" s="79">
        <v>2017</v>
      </c>
      <c r="B18" s="1">
        <v>2176.1362256000002</v>
      </c>
      <c r="C18" s="1">
        <v>1006.5316506</v>
      </c>
      <c r="D18" s="1">
        <v>774.30966560000002</v>
      </c>
      <c r="E18" s="160">
        <f t="shared" si="0"/>
        <v>3956.9775417999999</v>
      </c>
      <c r="F18" s="212"/>
    </row>
    <row r="19" spans="1:6" x14ac:dyDescent="0.25">
      <c r="A19" s="79">
        <v>2018</v>
      </c>
      <c r="B19" s="1">
        <v>2292.1413084999999</v>
      </c>
      <c r="C19" s="1">
        <v>1089.9632650999999</v>
      </c>
      <c r="D19" s="1">
        <v>817.09511829999997</v>
      </c>
      <c r="E19" s="160">
        <f t="shared" si="0"/>
        <v>4199.1996918999994</v>
      </c>
      <c r="F19" s="212"/>
    </row>
    <row r="20" spans="1:6" x14ac:dyDescent="0.25">
      <c r="A20" s="79">
        <v>2019</v>
      </c>
      <c r="B20" s="1">
        <v>2389.3698973999999</v>
      </c>
      <c r="C20" s="1">
        <v>1165.7389985</v>
      </c>
      <c r="D20" s="1">
        <v>861.19018489999996</v>
      </c>
      <c r="E20" s="160">
        <f t="shared" si="0"/>
        <v>4416.2990807999995</v>
      </c>
      <c r="F20" s="212"/>
    </row>
    <row r="21" spans="1:6" x14ac:dyDescent="0.25">
      <c r="A21" s="79"/>
      <c r="B21" s="1"/>
      <c r="C21" s="1"/>
      <c r="D21" s="1"/>
      <c r="E21" s="9"/>
      <c r="F21" s="212"/>
    </row>
    <row r="22" spans="1:6" x14ac:dyDescent="0.25">
      <c r="A22" s="46" t="s">
        <v>276</v>
      </c>
      <c r="B22" s="46"/>
      <c r="C22" s="1"/>
      <c r="D22" s="1"/>
      <c r="E22" s="1"/>
      <c r="F22" s="1"/>
    </row>
    <row r="23" spans="1:6" x14ac:dyDescent="0.25">
      <c r="A23" s="59" t="s">
        <v>277</v>
      </c>
      <c r="B23" s="46"/>
      <c r="C23" s="1"/>
      <c r="D23" s="1"/>
      <c r="E23" s="1"/>
      <c r="F23" s="1"/>
    </row>
    <row r="24" spans="1:6" x14ac:dyDescent="0.25">
      <c r="A24" s="90" t="s">
        <v>253</v>
      </c>
      <c r="B24" s="90"/>
      <c r="C24" s="1"/>
      <c r="D24" s="1"/>
      <c r="E24" s="1"/>
      <c r="F24" s="1"/>
    </row>
    <row r="25" spans="1:6" x14ac:dyDescent="0.25">
      <c r="C25" s="1"/>
      <c r="D25" s="1"/>
      <c r="E25" s="1"/>
      <c r="F25" s="1"/>
    </row>
    <row r="26" spans="1:6" x14ac:dyDescent="0.25">
      <c r="C26" s="1"/>
      <c r="D26" s="1"/>
      <c r="E26" s="1"/>
      <c r="F26" s="1"/>
    </row>
    <row r="27" spans="1:6" x14ac:dyDescent="0.25">
      <c r="C27" s="1"/>
      <c r="D27" s="1"/>
      <c r="E27" s="1"/>
      <c r="F27" s="1"/>
    </row>
    <row r="28" spans="1:6" x14ac:dyDescent="0.25">
      <c r="C28" s="1"/>
      <c r="D28" s="1"/>
      <c r="E28" s="1"/>
      <c r="F28" s="1"/>
    </row>
    <row r="29" spans="1:6" x14ac:dyDescent="0.25">
      <c r="C29" s="1"/>
      <c r="D29" s="1"/>
      <c r="E29" s="1"/>
      <c r="F29" s="1"/>
    </row>
    <row r="30" spans="1:6" x14ac:dyDescent="0.25">
      <c r="C30" s="1"/>
      <c r="D30" s="1"/>
      <c r="E30" s="1"/>
      <c r="F30" s="1"/>
    </row>
    <row r="31" spans="1:6" x14ac:dyDescent="0.25">
      <c r="C31" s="1"/>
      <c r="D31" s="1"/>
      <c r="E31" s="1"/>
      <c r="F31" s="1"/>
    </row>
    <row r="32" spans="1:6" x14ac:dyDescent="0.25">
      <c r="C32" s="1"/>
      <c r="D32" s="1"/>
      <c r="E32" s="1"/>
      <c r="F32" s="1"/>
    </row>
    <row r="33" spans="3:6" x14ac:dyDescent="0.25">
      <c r="C33" s="1"/>
      <c r="D33" s="1"/>
      <c r="E33" s="1"/>
      <c r="F33" s="1"/>
    </row>
    <row r="34" spans="3:6" x14ac:dyDescent="0.25">
      <c r="C34" s="1"/>
      <c r="D34" s="1"/>
      <c r="E34" s="1"/>
      <c r="F34" s="1"/>
    </row>
    <row r="35" spans="3:6" x14ac:dyDescent="0.25">
      <c r="C35" s="1"/>
      <c r="D35" s="1"/>
      <c r="E35" s="1"/>
      <c r="F35" s="1"/>
    </row>
    <row r="36" spans="3:6" x14ac:dyDescent="0.25">
      <c r="C36" s="1"/>
      <c r="D36" s="1"/>
      <c r="E36" s="1"/>
      <c r="F36" s="1"/>
    </row>
    <row r="37" spans="3:6" x14ac:dyDescent="0.25">
      <c r="C37" s="1"/>
      <c r="D37" s="1"/>
      <c r="E37" s="1"/>
      <c r="F37" s="1"/>
    </row>
    <row r="38" spans="3:6" x14ac:dyDescent="0.25">
      <c r="C38" s="1"/>
      <c r="D38" s="1"/>
      <c r="E38" s="1"/>
      <c r="F38" s="1"/>
    </row>
    <row r="39" spans="3:6" x14ac:dyDescent="0.25">
      <c r="C39" s="1"/>
      <c r="D39" s="1"/>
      <c r="E39" s="1"/>
      <c r="F39" s="1"/>
    </row>
    <row r="40" spans="3:6" x14ac:dyDescent="0.25">
      <c r="C40" s="1"/>
      <c r="D40" s="1"/>
      <c r="E40" s="1"/>
      <c r="F40" s="1"/>
    </row>
    <row r="41" spans="3:6" x14ac:dyDescent="0.25">
      <c r="C41" s="1"/>
      <c r="D41" s="1"/>
      <c r="E41" s="1"/>
      <c r="F41" s="1"/>
    </row>
    <row r="42" spans="3:6" x14ac:dyDescent="0.25">
      <c r="C42" s="1"/>
      <c r="D42" s="1"/>
      <c r="E42" s="1"/>
      <c r="F42" s="1"/>
    </row>
    <row r="43" spans="3:6" x14ac:dyDescent="0.25">
      <c r="C43" s="1"/>
      <c r="D43" s="1"/>
      <c r="E43" s="1"/>
      <c r="F43" s="1"/>
    </row>
    <row r="44" spans="3:6" x14ac:dyDescent="0.25">
      <c r="C44" s="1"/>
      <c r="D44" s="1"/>
      <c r="E44" s="1"/>
      <c r="F44" s="1"/>
    </row>
    <row r="45" spans="3:6" x14ac:dyDescent="0.25">
      <c r="C45" s="1"/>
      <c r="D45" s="1"/>
      <c r="E45" s="1"/>
      <c r="F45" s="1"/>
    </row>
    <row r="46" spans="3:6" x14ac:dyDescent="0.25">
      <c r="C46" s="1"/>
      <c r="D46" s="1"/>
      <c r="E46" s="1"/>
      <c r="F46" s="1"/>
    </row>
    <row r="47" spans="3:6" x14ac:dyDescent="0.25">
      <c r="C47" s="1"/>
      <c r="D47" s="1"/>
      <c r="E47" s="1"/>
      <c r="F47" s="1"/>
    </row>
    <row r="48" spans="3:6" x14ac:dyDescent="0.25">
      <c r="C48" s="1"/>
      <c r="D48" s="1"/>
      <c r="E48" s="1"/>
      <c r="F48" s="1"/>
    </row>
    <row r="49" spans="3:6" x14ac:dyDescent="0.25">
      <c r="C49" s="1"/>
      <c r="D49" s="1"/>
      <c r="E49" s="1"/>
      <c r="F49" s="1"/>
    </row>
    <row r="50" spans="3:6" x14ac:dyDescent="0.25">
      <c r="C50" s="1"/>
      <c r="D50" s="1"/>
      <c r="E50" s="1"/>
      <c r="F50" s="1"/>
    </row>
    <row r="51" spans="3:6" x14ac:dyDescent="0.25">
      <c r="C51" s="1"/>
      <c r="D51" s="1"/>
      <c r="E51" s="1"/>
      <c r="F51" s="1"/>
    </row>
    <row r="52" spans="3:6" x14ac:dyDescent="0.25">
      <c r="C52" s="1"/>
      <c r="D52" s="1"/>
      <c r="E52" s="1"/>
      <c r="F52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  <ignoredErrors>
    <ignoredError sqref="E5:E2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6"/>
  <sheetViews>
    <sheetView showGridLines="0" workbookViewId="0">
      <selection activeCell="A2" sqref="A2"/>
    </sheetView>
  </sheetViews>
  <sheetFormatPr defaultRowHeight="13.2" x14ac:dyDescent="0.25"/>
  <cols>
    <col min="1" max="1" width="35.6640625" customWidth="1"/>
    <col min="2" max="2" width="12.6640625" customWidth="1"/>
    <col min="3" max="3" width="3.6640625" customWidth="1"/>
    <col min="4" max="4" width="30.33203125" customWidth="1"/>
  </cols>
  <sheetData>
    <row r="1" spans="1:8" ht="18" customHeight="1" x14ac:dyDescent="0.3">
      <c r="A1" s="64" t="s">
        <v>397</v>
      </c>
      <c r="B1" s="64"/>
      <c r="C1" s="64"/>
      <c r="D1" s="35"/>
    </row>
    <row r="2" spans="1:8" ht="15" customHeight="1" x14ac:dyDescent="0.25">
      <c r="A2" s="36"/>
      <c r="B2" s="36"/>
      <c r="C2" s="36"/>
      <c r="D2" s="36"/>
    </row>
    <row r="3" spans="1:8" ht="15" customHeight="1" x14ac:dyDescent="0.25">
      <c r="A3" s="223"/>
      <c r="B3" s="78" t="s">
        <v>278</v>
      </c>
      <c r="C3" s="79"/>
      <c r="D3" s="80" t="s">
        <v>279</v>
      </c>
      <c r="E3" s="16"/>
    </row>
    <row r="4" spans="1:8" ht="15" customHeight="1" x14ac:dyDescent="0.25">
      <c r="A4" s="36"/>
      <c r="B4" s="239" t="s">
        <v>280</v>
      </c>
      <c r="C4" s="79"/>
      <c r="D4" s="80"/>
      <c r="E4" s="13"/>
    </row>
    <row r="5" spans="1:8" ht="15" customHeight="1" x14ac:dyDescent="0.25">
      <c r="A5" s="66" t="s">
        <v>281</v>
      </c>
      <c r="B5" s="2">
        <v>408218</v>
      </c>
      <c r="C5" s="254"/>
      <c r="D5" s="254" t="s">
        <v>282</v>
      </c>
      <c r="E5" s="13"/>
      <c r="F5" s="5"/>
      <c r="G5" s="5"/>
      <c r="H5" s="5"/>
    </row>
    <row r="6" spans="1:8" ht="15" customHeight="1" x14ac:dyDescent="0.25">
      <c r="A6" s="222" t="s">
        <v>283</v>
      </c>
      <c r="B6" s="356">
        <v>217600</v>
      </c>
      <c r="C6" s="92"/>
      <c r="D6" s="222" t="s">
        <v>284</v>
      </c>
      <c r="E6" s="161"/>
      <c r="G6" s="161"/>
      <c r="H6" s="5"/>
    </row>
    <row r="7" spans="1:8" ht="15" customHeight="1" x14ac:dyDescent="0.25">
      <c r="A7" s="241" t="s">
        <v>285</v>
      </c>
      <c r="B7" s="367">
        <v>9226</v>
      </c>
      <c r="C7" s="242"/>
      <c r="D7" s="255" t="s">
        <v>284</v>
      </c>
      <c r="E7" s="161"/>
      <c r="F7" s="161"/>
      <c r="G7" s="161"/>
      <c r="H7" s="5"/>
    </row>
    <row r="8" spans="1:8" ht="15" customHeight="1" x14ac:dyDescent="0.25">
      <c r="A8" s="92"/>
      <c r="B8" s="92"/>
      <c r="C8" s="92"/>
      <c r="D8" s="92"/>
      <c r="E8" s="212"/>
      <c r="F8" s="212"/>
      <c r="G8" s="212"/>
      <c r="H8" s="5"/>
    </row>
    <row r="9" spans="1:8" ht="19.5" customHeight="1" x14ac:dyDescent="0.25">
      <c r="A9" s="66" t="s">
        <v>286</v>
      </c>
      <c r="B9" s="58"/>
      <c r="C9" s="58"/>
      <c r="D9" s="58"/>
      <c r="E9" s="1"/>
      <c r="F9" s="1"/>
      <c r="G9" s="1"/>
    </row>
    <row r="10" spans="1:8" ht="15" customHeight="1" x14ac:dyDescent="0.25">
      <c r="A10" s="35"/>
      <c r="B10" s="58"/>
      <c r="C10" s="58"/>
      <c r="D10" s="58"/>
      <c r="E10" s="1"/>
      <c r="F10" s="1"/>
      <c r="G10" s="1"/>
    </row>
    <row r="11" spans="1:8" ht="15" customHeight="1" x14ac:dyDescent="0.25">
      <c r="B11" s="1"/>
      <c r="C11" s="1"/>
      <c r="D11" s="1"/>
      <c r="E11" s="1"/>
      <c r="F11" s="1"/>
      <c r="G11" s="1"/>
    </row>
    <row r="12" spans="1:8" ht="15" customHeight="1" x14ac:dyDescent="0.25">
      <c r="B12" s="1"/>
      <c r="C12" s="1"/>
      <c r="D12" s="1"/>
      <c r="E12" s="1"/>
      <c r="F12" s="1"/>
      <c r="G12" s="1"/>
    </row>
    <row r="13" spans="1:8" ht="15" customHeight="1" x14ac:dyDescent="0.25">
      <c r="B13" s="1"/>
      <c r="C13" s="1"/>
      <c r="D13" s="1"/>
      <c r="E13" s="1"/>
      <c r="F13" s="1"/>
      <c r="G13" s="1"/>
    </row>
    <row r="14" spans="1:8" ht="15" customHeight="1" x14ac:dyDescent="0.25">
      <c r="B14" s="1"/>
      <c r="C14" s="1"/>
      <c r="D14" s="1"/>
      <c r="E14" s="1"/>
      <c r="F14" s="1"/>
      <c r="G14" s="1"/>
    </row>
    <row r="15" spans="1:8" ht="15" customHeight="1" x14ac:dyDescent="0.25">
      <c r="B15" s="1"/>
      <c r="C15" s="1"/>
      <c r="D15" s="1"/>
      <c r="E15" s="1"/>
      <c r="F15" s="1"/>
      <c r="G15" s="1"/>
    </row>
    <row r="16" spans="1:8" ht="15" customHeight="1" x14ac:dyDescent="0.25">
      <c r="B16" s="1"/>
      <c r="C16" s="1"/>
      <c r="D16" s="1"/>
      <c r="E16" s="1"/>
      <c r="F16" s="1"/>
      <c r="G16" s="1"/>
    </row>
    <row r="17" spans="2:7" ht="15" customHeight="1" x14ac:dyDescent="0.25">
      <c r="B17" s="1"/>
      <c r="C17" s="1"/>
      <c r="D17" s="1"/>
      <c r="E17" s="1"/>
      <c r="F17" s="1"/>
      <c r="G17" s="1"/>
    </row>
    <row r="18" spans="2:7" ht="15" customHeight="1" x14ac:dyDescent="0.25">
      <c r="B18" s="1"/>
      <c r="C18" s="1"/>
      <c r="D18" s="1"/>
      <c r="E18" s="1"/>
      <c r="F18" s="1"/>
      <c r="G18" s="1"/>
    </row>
    <row r="19" spans="2:7" x14ac:dyDescent="0.25">
      <c r="B19" s="1"/>
      <c r="C19" s="1"/>
      <c r="D19" s="1"/>
      <c r="E19" s="1"/>
      <c r="F19" s="1"/>
      <c r="G19" s="1"/>
    </row>
    <row r="20" spans="2:7" x14ac:dyDescent="0.25">
      <c r="B20" s="1"/>
      <c r="C20" s="1"/>
      <c r="D20" s="1"/>
      <c r="E20" s="1"/>
      <c r="F20" s="1"/>
      <c r="G20" s="1"/>
    </row>
    <row r="21" spans="2:7" x14ac:dyDescent="0.25">
      <c r="B21" s="1"/>
      <c r="C21" s="1"/>
      <c r="D21" s="1"/>
      <c r="E21" s="1"/>
      <c r="F21" s="1"/>
      <c r="G21" s="1"/>
    </row>
    <row r="22" spans="2:7" x14ac:dyDescent="0.25">
      <c r="B22" s="1"/>
      <c r="C22" s="1"/>
      <c r="D22" s="1"/>
      <c r="E22" s="1"/>
      <c r="F22" s="1"/>
      <c r="G22" s="1"/>
    </row>
    <row r="23" spans="2:7" x14ac:dyDescent="0.25">
      <c r="B23" s="1"/>
      <c r="C23" s="1"/>
      <c r="D23" s="1"/>
      <c r="E23" s="1"/>
      <c r="F23" s="1"/>
      <c r="G23" s="1"/>
    </row>
    <row r="24" spans="2:7" x14ac:dyDescent="0.25">
      <c r="B24" s="1"/>
      <c r="C24" s="1"/>
      <c r="D24" s="1"/>
      <c r="E24" s="1"/>
      <c r="F24" s="1"/>
      <c r="G24" s="1"/>
    </row>
    <row r="25" spans="2:7" x14ac:dyDescent="0.25">
      <c r="B25" s="1"/>
      <c r="C25" s="1"/>
      <c r="D25" s="1"/>
      <c r="E25" s="1"/>
      <c r="F25" s="1"/>
      <c r="G25" s="1"/>
    </row>
    <row r="26" spans="2:7" x14ac:dyDescent="0.25">
      <c r="B26" s="1"/>
      <c r="C26" s="1"/>
      <c r="D26" s="1"/>
      <c r="E26" s="1"/>
      <c r="F26" s="1"/>
      <c r="G26" s="1"/>
    </row>
    <row r="27" spans="2:7" x14ac:dyDescent="0.25">
      <c r="B27" s="1"/>
      <c r="C27" s="1"/>
      <c r="D27" s="1"/>
      <c r="E27" s="1"/>
      <c r="F27" s="1"/>
      <c r="G27" s="1"/>
    </row>
    <row r="28" spans="2:7" x14ac:dyDescent="0.25">
      <c r="B28" s="1"/>
      <c r="C28" s="1"/>
      <c r="D28" s="1"/>
      <c r="E28" s="1"/>
      <c r="F28" s="1"/>
      <c r="G28" s="1"/>
    </row>
    <row r="29" spans="2:7" x14ac:dyDescent="0.25">
      <c r="B29" s="1"/>
      <c r="C29" s="1"/>
      <c r="D29" s="1"/>
      <c r="E29" s="1"/>
      <c r="F29" s="1"/>
      <c r="G29" s="1"/>
    </row>
    <row r="30" spans="2:7" x14ac:dyDescent="0.25">
      <c r="B30" s="1"/>
      <c r="C30" s="1"/>
      <c r="D30" s="1"/>
      <c r="E30" s="1"/>
      <c r="F30" s="1"/>
      <c r="G30" s="1"/>
    </row>
    <row r="31" spans="2:7" x14ac:dyDescent="0.25">
      <c r="B31" s="1"/>
      <c r="C31" s="1"/>
      <c r="D31" s="1"/>
      <c r="E31" s="1"/>
      <c r="F31" s="1"/>
      <c r="G31" s="1"/>
    </row>
    <row r="32" spans="2:7" x14ac:dyDescent="0.25">
      <c r="B32" s="1"/>
      <c r="C32" s="1"/>
      <c r="D32" s="1"/>
      <c r="E32" s="1"/>
      <c r="F32" s="1"/>
      <c r="G32" s="1"/>
    </row>
    <row r="33" spans="2:7" x14ac:dyDescent="0.25">
      <c r="B33" s="1"/>
      <c r="C33" s="1"/>
      <c r="D33" s="1"/>
      <c r="E33" s="1"/>
      <c r="F33" s="1"/>
      <c r="G33" s="1"/>
    </row>
    <row r="34" spans="2:7" x14ac:dyDescent="0.25">
      <c r="B34" s="1"/>
      <c r="C34" s="1"/>
      <c r="D34" s="1"/>
      <c r="E34" s="1"/>
      <c r="F34" s="1"/>
      <c r="G34" s="1"/>
    </row>
    <row r="35" spans="2:7" x14ac:dyDescent="0.25">
      <c r="B35" s="1"/>
      <c r="C35" s="1"/>
      <c r="D35" s="1"/>
      <c r="E35" s="1"/>
      <c r="F35" s="1"/>
      <c r="G35" s="1"/>
    </row>
    <row r="36" spans="2:7" x14ac:dyDescent="0.25">
      <c r="B36" s="1"/>
      <c r="C36" s="1"/>
      <c r="D36" s="1"/>
      <c r="E36" s="1"/>
      <c r="F36" s="1"/>
      <c r="G36" s="1"/>
    </row>
    <row r="37" spans="2:7" x14ac:dyDescent="0.25">
      <c r="B37" s="1"/>
      <c r="C37" s="1"/>
      <c r="D37" s="1"/>
      <c r="E37" s="1"/>
      <c r="F37" s="1"/>
      <c r="G37" s="1"/>
    </row>
    <row r="38" spans="2:7" x14ac:dyDescent="0.25">
      <c r="B38" s="1"/>
      <c r="C38" s="1"/>
      <c r="D38" s="1"/>
      <c r="E38" s="1"/>
      <c r="F38" s="1"/>
      <c r="G38" s="1"/>
    </row>
    <row r="39" spans="2:7" x14ac:dyDescent="0.25">
      <c r="B39" s="1"/>
      <c r="C39" s="1"/>
      <c r="D39" s="1"/>
      <c r="E39" s="1"/>
      <c r="F39" s="1"/>
      <c r="G39" s="1"/>
    </row>
    <row r="40" spans="2:7" x14ac:dyDescent="0.25">
      <c r="B40" s="1"/>
      <c r="C40" s="1"/>
      <c r="D40" s="1"/>
      <c r="E40" s="1"/>
      <c r="F40" s="1"/>
      <c r="G40" s="1"/>
    </row>
    <row r="41" spans="2:7" x14ac:dyDescent="0.25">
      <c r="B41" s="1"/>
      <c r="C41" s="1"/>
      <c r="D41" s="1"/>
      <c r="E41" s="1"/>
      <c r="F41" s="1"/>
      <c r="G41" s="1"/>
    </row>
    <row r="42" spans="2:7" x14ac:dyDescent="0.25">
      <c r="B42" s="1"/>
      <c r="C42" s="1"/>
      <c r="D42" s="1"/>
      <c r="E42" s="1"/>
      <c r="F42" s="1"/>
      <c r="G42" s="1"/>
    </row>
    <row r="43" spans="2:7" x14ac:dyDescent="0.25">
      <c r="B43" s="1"/>
      <c r="C43" s="1"/>
      <c r="D43" s="1"/>
      <c r="E43" s="1"/>
      <c r="F43" s="1"/>
      <c r="G43" s="1"/>
    </row>
    <row r="44" spans="2:7" x14ac:dyDescent="0.25">
      <c r="B44" s="1"/>
      <c r="C44" s="1"/>
      <c r="D44" s="1"/>
      <c r="E44" s="1"/>
      <c r="F44" s="1"/>
      <c r="G44" s="1"/>
    </row>
    <row r="45" spans="2:7" x14ac:dyDescent="0.25">
      <c r="B45" s="1"/>
      <c r="C45" s="1"/>
      <c r="D45" s="1"/>
      <c r="E45" s="1"/>
      <c r="F45" s="1"/>
      <c r="G45" s="1"/>
    </row>
    <row r="46" spans="2:7" x14ac:dyDescent="0.25">
      <c r="B46" s="1"/>
      <c r="C46" s="1"/>
      <c r="D46" s="1"/>
      <c r="E46" s="1"/>
      <c r="F46" s="1"/>
      <c r="G46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3"/>
  <sheetViews>
    <sheetView showGridLines="0" workbookViewId="0">
      <selection activeCell="C4" sqref="C4:C17"/>
    </sheetView>
  </sheetViews>
  <sheetFormatPr defaultRowHeight="13.2" x14ac:dyDescent="0.25"/>
  <cols>
    <col min="1" max="1" width="35.6640625" customWidth="1"/>
    <col min="2" max="2" width="15.6640625" customWidth="1"/>
    <col min="3" max="3" width="12" customWidth="1"/>
    <col min="4" max="4" width="30.6640625" customWidth="1"/>
  </cols>
  <sheetData>
    <row r="1" spans="1:7" ht="18" customHeight="1" x14ac:dyDescent="0.3">
      <c r="A1" s="64" t="s">
        <v>400</v>
      </c>
      <c r="B1" s="35"/>
      <c r="C1" s="35"/>
    </row>
    <row r="2" spans="1:7" ht="15" customHeight="1" x14ac:dyDescent="0.25">
      <c r="A2" s="223"/>
      <c r="B2" s="223"/>
      <c r="C2" s="223"/>
      <c r="D2" s="5"/>
      <c r="E2" s="5"/>
      <c r="F2" s="5"/>
      <c r="G2" s="5"/>
    </row>
    <row r="3" spans="1:7" ht="18.75" customHeight="1" x14ac:dyDescent="0.25">
      <c r="A3" s="243"/>
      <c r="B3" s="210" t="s">
        <v>287</v>
      </c>
      <c r="C3" s="210" t="s">
        <v>288</v>
      </c>
      <c r="D3" s="5"/>
      <c r="E3" s="5"/>
      <c r="F3" s="5"/>
      <c r="G3" s="5"/>
    </row>
    <row r="4" spans="1:7" ht="15" customHeight="1" x14ac:dyDescent="0.25">
      <c r="A4" s="222" t="s">
        <v>289</v>
      </c>
      <c r="B4" s="65">
        <v>957305</v>
      </c>
      <c r="C4" s="378">
        <f>(B4/$B$17)*100</f>
        <v>20.656133596778755</v>
      </c>
      <c r="D4" s="5"/>
      <c r="E4" s="5"/>
      <c r="F4" s="5"/>
      <c r="G4" s="5"/>
    </row>
    <row r="5" spans="1:7" ht="15" customHeight="1" x14ac:dyDescent="0.25">
      <c r="A5" s="223" t="s">
        <v>290</v>
      </c>
      <c r="B5" s="58">
        <v>679510</v>
      </c>
      <c r="C5" s="378">
        <f t="shared" ref="C5:C13" si="0">(B5/$B$17)*100</f>
        <v>14.662045367304186</v>
      </c>
      <c r="D5" s="5"/>
      <c r="E5" s="5"/>
      <c r="F5" s="5"/>
      <c r="G5" s="5"/>
    </row>
    <row r="6" spans="1:7" ht="15" customHeight="1" x14ac:dyDescent="0.25">
      <c r="A6" s="222" t="s">
        <v>291</v>
      </c>
      <c r="B6" s="65">
        <v>595485</v>
      </c>
      <c r="C6" s="378">
        <f t="shared" si="0"/>
        <v>12.849006027209509</v>
      </c>
      <c r="D6" s="9"/>
      <c r="E6" s="9"/>
      <c r="F6" s="9"/>
      <c r="G6" s="9"/>
    </row>
    <row r="7" spans="1:7" ht="15" customHeight="1" x14ac:dyDescent="0.25">
      <c r="A7" s="222" t="s">
        <v>328</v>
      </c>
      <c r="B7" s="65">
        <v>569824</v>
      </c>
      <c r="C7" s="378">
        <f t="shared" si="0"/>
        <v>12.295308883428852</v>
      </c>
      <c r="D7" s="9"/>
      <c r="E7" s="9"/>
      <c r="F7" s="9"/>
      <c r="G7" s="9"/>
    </row>
    <row r="8" spans="1:7" ht="15" customHeight="1" x14ac:dyDescent="0.25">
      <c r="A8" s="222" t="s">
        <v>92</v>
      </c>
      <c r="B8" s="65">
        <v>444862</v>
      </c>
      <c r="C8" s="378">
        <f t="shared" si="0"/>
        <v>9.5989563452924518</v>
      </c>
      <c r="D8" s="9"/>
      <c r="E8" s="9"/>
      <c r="F8" s="9"/>
      <c r="G8" s="9"/>
    </row>
    <row r="9" spans="1:7" ht="15" customHeight="1" x14ac:dyDescent="0.25">
      <c r="A9" s="66" t="s">
        <v>296</v>
      </c>
      <c r="B9" s="65">
        <v>276258</v>
      </c>
      <c r="C9" s="378">
        <f t="shared" si="0"/>
        <v>5.9609237966780766</v>
      </c>
      <c r="D9" s="9"/>
      <c r="E9" s="9"/>
      <c r="F9" s="9"/>
      <c r="G9" s="9"/>
    </row>
    <row r="10" spans="1:7" ht="15" customHeight="1" x14ac:dyDescent="0.25">
      <c r="A10" s="66" t="s">
        <v>293</v>
      </c>
      <c r="B10" s="65">
        <v>219582</v>
      </c>
      <c r="C10" s="378">
        <f t="shared" si="0"/>
        <v>4.7380042175146606</v>
      </c>
      <c r="D10" s="212"/>
      <c r="E10" s="212"/>
      <c r="F10" s="212"/>
      <c r="G10" s="212"/>
    </row>
    <row r="11" spans="1:7" ht="15" customHeight="1" x14ac:dyDescent="0.25">
      <c r="A11" s="66" t="s">
        <v>292</v>
      </c>
      <c r="B11" s="65">
        <v>205266</v>
      </c>
      <c r="C11" s="378">
        <f>(B11/$B$17)*100</f>
        <v>4.4291024478890089</v>
      </c>
      <c r="D11" s="9"/>
      <c r="E11" s="9"/>
      <c r="F11" s="9"/>
      <c r="G11" s="9"/>
    </row>
    <row r="12" spans="1:7" ht="15" customHeight="1" x14ac:dyDescent="0.25">
      <c r="A12" s="66" t="s">
        <v>294</v>
      </c>
      <c r="B12" s="65">
        <v>169081</v>
      </c>
      <c r="C12" s="378">
        <f t="shared" si="0"/>
        <v>3.6483249587925988</v>
      </c>
      <c r="D12" s="9"/>
      <c r="E12" s="9"/>
      <c r="F12" s="9"/>
      <c r="G12" s="9"/>
    </row>
    <row r="13" spans="1:7" ht="15" customHeight="1" x14ac:dyDescent="0.25">
      <c r="A13" s="66" t="s">
        <v>295</v>
      </c>
      <c r="B13" s="65">
        <v>168725</v>
      </c>
      <c r="C13" s="378">
        <f t="shared" si="0"/>
        <v>3.6406434115736319</v>
      </c>
      <c r="D13" s="9"/>
      <c r="E13" s="9"/>
      <c r="F13" s="9"/>
      <c r="G13" s="9"/>
    </row>
    <row r="14" spans="1:7" ht="15" customHeight="1" x14ac:dyDescent="0.25">
      <c r="A14" s="66" t="s">
        <v>297</v>
      </c>
      <c r="B14" s="65">
        <v>116369</v>
      </c>
      <c r="C14" s="378">
        <f>(B14/$B$17)*100</f>
        <v>2.5109381132695923</v>
      </c>
      <c r="D14" s="1"/>
      <c r="E14" s="1"/>
      <c r="F14" s="1"/>
      <c r="G14" s="1"/>
    </row>
    <row r="15" spans="1:7" ht="15" customHeight="1" x14ac:dyDescent="0.25">
      <c r="A15" s="66" t="s">
        <v>401</v>
      </c>
      <c r="B15" s="65">
        <v>107066</v>
      </c>
      <c r="C15" s="378">
        <f>(B15/$B$17)*100</f>
        <v>2.3102037487245073</v>
      </c>
      <c r="D15" s="1"/>
      <c r="E15" s="1"/>
      <c r="F15" s="1"/>
      <c r="G15" s="1"/>
    </row>
    <row r="16" spans="1:7" ht="15" customHeight="1" x14ac:dyDescent="0.25">
      <c r="A16" s="241" t="s">
        <v>15</v>
      </c>
      <c r="B16" s="242">
        <v>125150</v>
      </c>
      <c r="C16" s="379">
        <f>(B16/$B$17)*100</f>
        <v>2.7004090855441696</v>
      </c>
      <c r="D16" s="1"/>
      <c r="E16" s="1"/>
      <c r="F16" s="1"/>
      <c r="G16" s="1"/>
    </row>
    <row r="17" spans="1:7" ht="15" customHeight="1" x14ac:dyDescent="0.25">
      <c r="A17" s="244" t="s">
        <v>144</v>
      </c>
      <c r="B17" s="244">
        <f>SUM(B4:B16)</f>
        <v>4634483</v>
      </c>
      <c r="C17" s="256">
        <f>SUM(C4:C16)</f>
        <v>99.999999999999986</v>
      </c>
      <c r="D17" s="1"/>
      <c r="E17" s="1"/>
      <c r="F17" s="1"/>
      <c r="G17" s="1"/>
    </row>
    <row r="18" spans="1:7" ht="15" customHeight="1" x14ac:dyDescent="0.25">
      <c r="A18" s="257"/>
      <c r="B18" s="258"/>
      <c r="C18" s="37"/>
      <c r="D18" s="9"/>
      <c r="E18" s="22"/>
      <c r="F18" s="1"/>
      <c r="G18" s="1"/>
    </row>
    <row r="19" spans="1:7" ht="15" customHeight="1" x14ac:dyDescent="0.25">
      <c r="A19" s="67" t="s">
        <v>298</v>
      </c>
      <c r="B19" s="58"/>
      <c r="C19" s="58"/>
      <c r="D19" s="9"/>
      <c r="E19" s="22"/>
      <c r="F19" s="1"/>
      <c r="G19" s="1"/>
    </row>
    <row r="20" spans="1:7" x14ac:dyDescent="0.25">
      <c r="A20" s="66" t="s">
        <v>299</v>
      </c>
      <c r="B20" s="58"/>
      <c r="C20" s="58"/>
      <c r="D20" s="1"/>
      <c r="E20" s="1"/>
      <c r="F20" s="1"/>
      <c r="G20" s="1"/>
    </row>
    <row r="21" spans="1:7" ht="15" customHeight="1" x14ac:dyDescent="0.25">
      <c r="B21" s="1"/>
      <c r="C21" s="1"/>
      <c r="D21" s="1"/>
      <c r="E21" s="1"/>
      <c r="F21" s="1"/>
      <c r="G21" s="1"/>
    </row>
    <row r="22" spans="1:7" ht="15" customHeight="1" x14ac:dyDescent="0.25">
      <c r="B22" s="1"/>
      <c r="C22" s="1"/>
      <c r="D22" s="1"/>
      <c r="E22" s="1"/>
      <c r="F22" s="1"/>
      <c r="G22" s="1"/>
    </row>
    <row r="23" spans="1:7" ht="15" customHeight="1" x14ac:dyDescent="0.25">
      <c r="B23" s="1"/>
      <c r="C23" s="1"/>
      <c r="D23" s="1"/>
      <c r="E23" s="1"/>
      <c r="F23" s="1"/>
      <c r="G23" s="1"/>
    </row>
    <row r="24" spans="1:7" ht="15" customHeight="1" x14ac:dyDescent="0.25">
      <c r="B24" s="1"/>
      <c r="C24" s="1"/>
      <c r="D24" s="1"/>
      <c r="E24" s="1"/>
      <c r="F24" s="1"/>
      <c r="G24" s="1"/>
    </row>
    <row r="25" spans="1:7" ht="15" customHeight="1" x14ac:dyDescent="0.25">
      <c r="B25" s="1"/>
      <c r="C25" s="1"/>
      <c r="D25" s="1"/>
      <c r="E25" s="1"/>
      <c r="F25" s="1"/>
      <c r="G25" s="1"/>
    </row>
    <row r="26" spans="1:7" ht="15" customHeight="1" x14ac:dyDescent="0.25">
      <c r="B26" s="1"/>
      <c r="C26" s="1"/>
      <c r="D26" s="1"/>
      <c r="E26" s="1"/>
      <c r="F26" s="1"/>
      <c r="G26" s="1"/>
    </row>
    <row r="27" spans="1:7" ht="15" customHeight="1" x14ac:dyDescent="0.25">
      <c r="B27" s="1"/>
      <c r="C27" s="1"/>
      <c r="D27" s="1"/>
      <c r="E27" s="1"/>
      <c r="F27" s="1"/>
      <c r="G27" s="1"/>
    </row>
    <row r="28" spans="1:7" ht="15" customHeight="1" x14ac:dyDescent="0.25">
      <c r="B28" s="1"/>
      <c r="C28" s="1"/>
      <c r="D28" s="1"/>
      <c r="E28" s="1"/>
      <c r="F28" s="1"/>
      <c r="G28" s="1"/>
    </row>
    <row r="29" spans="1:7" ht="15" customHeight="1" x14ac:dyDescent="0.25">
      <c r="B29" s="1"/>
      <c r="C29" s="1"/>
      <c r="D29" s="1"/>
      <c r="E29" s="1"/>
      <c r="F29" s="1"/>
      <c r="G29" s="1"/>
    </row>
    <row r="30" spans="1:7" ht="15" customHeight="1" x14ac:dyDescent="0.25">
      <c r="B30" s="1"/>
      <c r="C30" s="1"/>
      <c r="D30" s="1"/>
      <c r="E30" s="1"/>
      <c r="F30" s="1"/>
      <c r="G30" s="1"/>
    </row>
    <row r="31" spans="1:7" ht="15" customHeight="1" x14ac:dyDescent="0.25">
      <c r="B31" s="1"/>
      <c r="C31" s="1"/>
      <c r="D31" s="1"/>
      <c r="E31" s="1"/>
      <c r="F31" s="1"/>
      <c r="G31" s="1"/>
    </row>
    <row r="32" spans="1:7" ht="15" customHeight="1" x14ac:dyDescent="0.25">
      <c r="B32" s="1"/>
      <c r="C32" s="1"/>
      <c r="D32" s="1"/>
      <c r="E32" s="1"/>
      <c r="F32" s="1"/>
      <c r="G32" s="1"/>
    </row>
    <row r="33" spans="2:7" ht="15" customHeight="1" x14ac:dyDescent="0.25">
      <c r="B33" s="1"/>
      <c r="C33" s="1"/>
      <c r="D33" s="1"/>
      <c r="E33" s="1"/>
      <c r="F33" s="1"/>
      <c r="G33" s="1"/>
    </row>
    <row r="34" spans="2:7" ht="15" customHeight="1" x14ac:dyDescent="0.25">
      <c r="B34" s="1"/>
      <c r="C34" s="1"/>
      <c r="D34" s="1"/>
      <c r="E34" s="1"/>
      <c r="F34" s="1"/>
      <c r="G34" s="1"/>
    </row>
    <row r="35" spans="2:7" ht="15" customHeight="1" x14ac:dyDescent="0.25">
      <c r="B35" s="1"/>
      <c r="C35" s="1"/>
      <c r="D35" s="1"/>
      <c r="E35" s="1"/>
      <c r="F35" s="1"/>
      <c r="G35" s="1"/>
    </row>
    <row r="36" spans="2:7" ht="15" customHeight="1" x14ac:dyDescent="0.25">
      <c r="B36" s="1"/>
      <c r="C36" s="1"/>
      <c r="D36" s="1"/>
      <c r="E36" s="1"/>
      <c r="F36" s="1"/>
      <c r="G36" s="1"/>
    </row>
    <row r="37" spans="2:7" x14ac:dyDescent="0.25">
      <c r="B37" s="1"/>
      <c r="C37" s="1"/>
      <c r="D37" s="1"/>
      <c r="E37" s="1"/>
      <c r="F37" s="1"/>
      <c r="G37" s="1"/>
    </row>
    <row r="38" spans="2:7" x14ac:dyDescent="0.25">
      <c r="B38" s="1"/>
      <c r="C38" s="1"/>
      <c r="D38" s="1"/>
      <c r="E38" s="1"/>
      <c r="F38" s="1"/>
      <c r="G38" s="1"/>
    </row>
    <row r="39" spans="2:7" x14ac:dyDescent="0.25">
      <c r="B39" s="1"/>
      <c r="C39" s="1"/>
      <c r="D39" s="1"/>
      <c r="E39" s="1"/>
      <c r="F39" s="1"/>
      <c r="G39" s="1"/>
    </row>
    <row r="40" spans="2:7" x14ac:dyDescent="0.25">
      <c r="B40" s="1"/>
      <c r="C40" s="1"/>
      <c r="D40" s="1"/>
      <c r="E40" s="1"/>
      <c r="F40" s="1"/>
      <c r="G40" s="1"/>
    </row>
    <row r="41" spans="2:7" x14ac:dyDescent="0.25">
      <c r="B41" s="1"/>
      <c r="C41" s="1"/>
      <c r="D41" s="1"/>
      <c r="E41" s="1"/>
      <c r="F41" s="1"/>
      <c r="G41" s="1"/>
    </row>
    <row r="42" spans="2:7" x14ac:dyDescent="0.25">
      <c r="B42" s="1"/>
      <c r="C42" s="1"/>
      <c r="D42" s="1"/>
      <c r="E42" s="1"/>
      <c r="F42" s="1"/>
      <c r="G42" s="1"/>
    </row>
    <row r="43" spans="2:7" x14ac:dyDescent="0.25">
      <c r="B43" s="1"/>
      <c r="C43" s="1"/>
      <c r="D43" s="1"/>
      <c r="E43" s="1"/>
      <c r="F43" s="1"/>
      <c r="G43" s="1"/>
    </row>
    <row r="44" spans="2:7" x14ac:dyDescent="0.25">
      <c r="B44" s="1"/>
      <c r="C44" s="1"/>
      <c r="D44" s="1"/>
      <c r="E44" s="1"/>
      <c r="F44" s="1"/>
      <c r="G44" s="1"/>
    </row>
    <row r="45" spans="2:7" x14ac:dyDescent="0.25">
      <c r="B45" s="1"/>
      <c r="C45" s="1"/>
      <c r="D45" s="1"/>
      <c r="E45" s="1"/>
      <c r="F45" s="1"/>
      <c r="G45" s="1"/>
    </row>
    <row r="46" spans="2:7" x14ac:dyDescent="0.25">
      <c r="B46" s="1"/>
      <c r="C46" s="1"/>
      <c r="D46" s="1"/>
      <c r="E46" s="1"/>
      <c r="F46" s="1"/>
      <c r="G46" s="1"/>
    </row>
    <row r="47" spans="2:7" x14ac:dyDescent="0.25">
      <c r="B47" s="1"/>
      <c r="C47" s="1"/>
      <c r="D47" s="1"/>
      <c r="E47" s="1"/>
      <c r="F47" s="1"/>
      <c r="G47" s="1"/>
    </row>
    <row r="48" spans="2:7" x14ac:dyDescent="0.25">
      <c r="B48" s="1"/>
      <c r="C48" s="1"/>
      <c r="D48" s="1"/>
      <c r="E48" s="1"/>
      <c r="F48" s="1"/>
      <c r="G48" s="1"/>
    </row>
    <row r="49" spans="2:7" x14ac:dyDescent="0.25">
      <c r="B49" s="1"/>
      <c r="C49" s="1"/>
      <c r="D49" s="1"/>
      <c r="E49" s="1"/>
      <c r="F49" s="1"/>
      <c r="G49" s="1"/>
    </row>
    <row r="50" spans="2:7" x14ac:dyDescent="0.25">
      <c r="B50" s="1"/>
      <c r="C50" s="1"/>
      <c r="D50" s="1"/>
      <c r="E50" s="1"/>
      <c r="F50" s="1"/>
      <c r="G50" s="1"/>
    </row>
    <row r="51" spans="2:7" x14ac:dyDescent="0.25">
      <c r="B51" s="1"/>
      <c r="C51" s="1"/>
      <c r="D51" s="1"/>
      <c r="E51" s="1"/>
      <c r="F51" s="1"/>
      <c r="G51" s="1"/>
    </row>
    <row r="52" spans="2:7" x14ac:dyDescent="0.25">
      <c r="B52" s="1"/>
      <c r="C52" s="1"/>
      <c r="D52" s="1"/>
      <c r="E52" s="1"/>
      <c r="F52" s="1"/>
      <c r="G52" s="1"/>
    </row>
    <row r="53" spans="2:7" x14ac:dyDescent="0.25">
      <c r="B53" s="1"/>
      <c r="C53" s="1"/>
      <c r="D53" s="1"/>
      <c r="E53" s="1"/>
      <c r="F53" s="1"/>
      <c r="G53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9"/>
  <sheetViews>
    <sheetView showGridLines="0" workbookViewId="0">
      <selection activeCell="A2" sqref="A2"/>
    </sheetView>
  </sheetViews>
  <sheetFormatPr defaultColWidth="9.109375" defaultRowHeight="13.2" x14ac:dyDescent="0.25"/>
  <cols>
    <col min="1" max="1" width="9.109375" style="98" customWidth="1"/>
    <col min="2" max="2" width="9" style="98" customWidth="1"/>
    <col min="3" max="3" width="8.44140625" style="98" customWidth="1"/>
    <col min="4" max="4" width="8.44140625" style="98" bestFit="1" customWidth="1"/>
    <col min="5" max="5" width="10.33203125" style="98" bestFit="1" customWidth="1"/>
    <col min="6" max="6" width="7.88671875" style="98" bestFit="1" customWidth="1"/>
    <col min="7" max="7" width="9" style="98" customWidth="1"/>
    <col min="8" max="8" width="6.88671875" style="173" customWidth="1"/>
    <col min="9" max="16384" width="9.109375" style="98"/>
  </cols>
  <sheetData>
    <row r="1" spans="1:8" ht="18" customHeight="1" x14ac:dyDescent="0.3">
      <c r="A1" s="328" t="s">
        <v>300</v>
      </c>
      <c r="B1" s="261"/>
      <c r="C1" s="261"/>
      <c r="D1" s="261"/>
      <c r="E1" s="261"/>
      <c r="F1" s="261"/>
      <c r="G1" s="261"/>
      <c r="H1" s="262"/>
    </row>
    <row r="2" spans="1:8" ht="10.5" customHeight="1" x14ac:dyDescent="0.25">
      <c r="A2" s="329"/>
      <c r="B2" s="330"/>
      <c r="C2" s="331"/>
      <c r="D2" s="331"/>
      <c r="E2" s="330"/>
      <c r="F2" s="332"/>
      <c r="G2" s="332"/>
      <c r="H2" s="262"/>
    </row>
    <row r="3" spans="1:8" ht="15" customHeight="1" x14ac:dyDescent="0.25">
      <c r="A3" s="262" t="s">
        <v>301</v>
      </c>
      <c r="B3" s="332"/>
      <c r="C3" s="332"/>
      <c r="D3" s="332"/>
      <c r="E3" s="332"/>
      <c r="F3" s="332"/>
      <c r="G3" s="332"/>
      <c r="H3" s="262"/>
    </row>
    <row r="4" spans="1:8" s="102" customFormat="1" ht="39.6" x14ac:dyDescent="0.25">
      <c r="A4" s="333" t="s">
        <v>302</v>
      </c>
      <c r="B4" s="334" t="s">
        <v>48</v>
      </c>
      <c r="C4" s="334" t="s">
        <v>303</v>
      </c>
      <c r="D4" s="334" t="s">
        <v>304</v>
      </c>
      <c r="E4" s="334" t="s">
        <v>305</v>
      </c>
      <c r="F4" s="334" t="s">
        <v>55</v>
      </c>
      <c r="G4" s="334" t="s">
        <v>306</v>
      </c>
      <c r="H4" s="335" t="s">
        <v>144</v>
      </c>
    </row>
    <row r="5" spans="1:8" x14ac:dyDescent="0.25">
      <c r="A5" s="262">
        <v>1995</v>
      </c>
      <c r="B5" s="332">
        <v>42</v>
      </c>
      <c r="C5" s="332">
        <v>59</v>
      </c>
      <c r="D5" s="332">
        <v>189</v>
      </c>
      <c r="E5" s="332">
        <v>431</v>
      </c>
      <c r="F5" s="332">
        <v>50</v>
      </c>
      <c r="G5" s="332">
        <v>46</v>
      </c>
      <c r="H5" s="336">
        <f>SUM(B5:G5)</f>
        <v>817</v>
      </c>
    </row>
    <row r="6" spans="1:8" x14ac:dyDescent="0.25">
      <c r="A6" s="262">
        <v>1996</v>
      </c>
      <c r="B6" s="332">
        <v>44</v>
      </c>
      <c r="C6" s="332">
        <v>88</v>
      </c>
      <c r="D6" s="332">
        <v>196</v>
      </c>
      <c r="E6" s="332">
        <v>441</v>
      </c>
      <c r="F6" s="332">
        <v>54</v>
      </c>
      <c r="G6" s="332">
        <v>40</v>
      </c>
      <c r="H6" s="336">
        <f t="shared" ref="H6:H25" si="0">SUM(B6:G6)</f>
        <v>863</v>
      </c>
    </row>
    <row r="7" spans="1:8" x14ac:dyDescent="0.25">
      <c r="A7" s="262">
        <v>1997</v>
      </c>
      <c r="B7" s="332">
        <v>48</v>
      </c>
      <c r="C7" s="332">
        <v>121</v>
      </c>
      <c r="D7" s="332">
        <v>208</v>
      </c>
      <c r="E7" s="332">
        <v>452</v>
      </c>
      <c r="F7" s="332">
        <v>65</v>
      </c>
      <c r="G7" s="332">
        <v>18</v>
      </c>
      <c r="H7" s="336">
        <f t="shared" si="0"/>
        <v>912</v>
      </c>
    </row>
    <row r="8" spans="1:8" x14ac:dyDescent="0.25">
      <c r="A8" s="262">
        <v>1998</v>
      </c>
      <c r="B8" s="332">
        <v>53</v>
      </c>
      <c r="C8" s="332">
        <v>160</v>
      </c>
      <c r="D8" s="332">
        <v>175</v>
      </c>
      <c r="E8" s="332">
        <v>549</v>
      </c>
      <c r="F8" s="332">
        <v>74</v>
      </c>
      <c r="G8" s="332">
        <v>4</v>
      </c>
      <c r="H8" s="336">
        <f t="shared" si="0"/>
        <v>1015</v>
      </c>
    </row>
    <row r="9" spans="1:8" x14ac:dyDescent="0.25">
      <c r="A9" s="262">
        <v>1999</v>
      </c>
      <c r="B9" s="332">
        <v>57</v>
      </c>
      <c r="C9" s="332">
        <v>198</v>
      </c>
      <c r="D9" s="332">
        <v>171</v>
      </c>
      <c r="E9" s="332">
        <v>626</v>
      </c>
      <c r="F9" s="332">
        <v>85</v>
      </c>
      <c r="G9" s="332">
        <v>4</v>
      </c>
      <c r="H9" s="336">
        <f t="shared" si="0"/>
        <v>1141</v>
      </c>
    </row>
    <row r="10" spans="1:8" x14ac:dyDescent="0.25">
      <c r="A10" s="262">
        <v>2000</v>
      </c>
      <c r="B10" s="332">
        <v>67</v>
      </c>
      <c r="C10" s="332">
        <v>256</v>
      </c>
      <c r="D10" s="332">
        <v>154</v>
      </c>
      <c r="E10" s="332">
        <v>639</v>
      </c>
      <c r="F10" s="332">
        <v>91</v>
      </c>
      <c r="G10" s="332">
        <v>2</v>
      </c>
      <c r="H10" s="336">
        <f t="shared" si="0"/>
        <v>1209</v>
      </c>
    </row>
    <row r="11" spans="1:8" x14ac:dyDescent="0.25">
      <c r="A11" s="262">
        <v>2001</v>
      </c>
      <c r="B11" s="332">
        <v>76</v>
      </c>
      <c r="C11" s="332">
        <v>327</v>
      </c>
      <c r="D11" s="332">
        <v>128</v>
      </c>
      <c r="E11" s="332">
        <v>636</v>
      </c>
      <c r="F11" s="332">
        <v>98</v>
      </c>
      <c r="G11" s="332">
        <v>2</v>
      </c>
      <c r="H11" s="336">
        <f t="shared" si="0"/>
        <v>1267</v>
      </c>
    </row>
    <row r="12" spans="1:8" x14ac:dyDescent="0.25">
      <c r="A12" s="262">
        <v>2002</v>
      </c>
      <c r="B12" s="332">
        <v>80</v>
      </c>
      <c r="C12" s="332">
        <v>541</v>
      </c>
      <c r="D12" s="332">
        <v>132</v>
      </c>
      <c r="E12" s="332">
        <v>304</v>
      </c>
      <c r="F12" s="332">
        <v>119</v>
      </c>
      <c r="G12" s="332">
        <v>2</v>
      </c>
      <c r="H12" s="336">
        <f t="shared" si="0"/>
        <v>1178</v>
      </c>
    </row>
    <row r="13" spans="1:8" x14ac:dyDescent="0.25">
      <c r="A13" s="262">
        <v>2003</v>
      </c>
      <c r="B13" s="332">
        <v>89</v>
      </c>
      <c r="C13" s="332">
        <v>670</v>
      </c>
      <c r="D13" s="332">
        <v>83</v>
      </c>
      <c r="E13" s="332">
        <v>335</v>
      </c>
      <c r="F13" s="332">
        <v>130</v>
      </c>
      <c r="G13" s="332">
        <v>1</v>
      </c>
      <c r="H13" s="336">
        <f t="shared" si="0"/>
        <v>1308</v>
      </c>
    </row>
    <row r="14" spans="1:8" x14ac:dyDescent="0.25">
      <c r="A14" s="262">
        <v>2004</v>
      </c>
      <c r="B14" s="332">
        <v>172</v>
      </c>
      <c r="C14" s="332">
        <v>674</v>
      </c>
      <c r="D14" s="332">
        <v>88</v>
      </c>
      <c r="E14" s="332">
        <v>365</v>
      </c>
      <c r="F14" s="332">
        <v>143</v>
      </c>
      <c r="G14" s="332">
        <v>1</v>
      </c>
      <c r="H14" s="336">
        <f t="shared" si="0"/>
        <v>1443</v>
      </c>
    </row>
    <row r="15" spans="1:8" x14ac:dyDescent="0.25">
      <c r="A15" s="262">
        <v>2005</v>
      </c>
      <c r="B15" s="332">
        <v>193</v>
      </c>
      <c r="C15" s="332">
        <v>777</v>
      </c>
      <c r="D15" s="332">
        <v>87</v>
      </c>
      <c r="E15" s="332">
        <v>430</v>
      </c>
      <c r="F15" s="332">
        <v>160</v>
      </c>
      <c r="G15" s="332">
        <v>1</v>
      </c>
      <c r="H15" s="336">
        <f t="shared" si="0"/>
        <v>1648</v>
      </c>
    </row>
    <row r="16" spans="1:8" x14ac:dyDescent="0.25">
      <c r="A16" s="262">
        <v>2006</v>
      </c>
      <c r="B16" s="1">
        <v>240.46199999999999</v>
      </c>
      <c r="C16" s="1">
        <v>971.6</v>
      </c>
      <c r="D16" s="1">
        <v>90.808999999999997</v>
      </c>
      <c r="E16" s="1">
        <v>484</v>
      </c>
      <c r="F16" s="1">
        <v>196.57</v>
      </c>
      <c r="G16" s="1">
        <v>0.81</v>
      </c>
      <c r="H16" s="336">
        <f t="shared" si="0"/>
        <v>1984.2509999999997</v>
      </c>
    </row>
    <row r="17" spans="1:8" x14ac:dyDescent="0.25">
      <c r="A17" s="262">
        <v>2007</v>
      </c>
      <c r="B17" s="1">
        <v>297.51</v>
      </c>
      <c r="C17" s="1">
        <v>1107.425</v>
      </c>
      <c r="D17" s="1">
        <v>96.03</v>
      </c>
      <c r="E17" s="1">
        <v>555</v>
      </c>
      <c r="F17" s="1">
        <v>207.84399999999999</v>
      </c>
      <c r="G17" s="1">
        <v>0.80700000000000005</v>
      </c>
      <c r="H17" s="336">
        <f t="shared" si="0"/>
        <v>2264.616</v>
      </c>
    </row>
    <row r="18" spans="1:8" x14ac:dyDescent="0.25">
      <c r="A18" s="262">
        <v>2008</v>
      </c>
      <c r="B18" s="1">
        <v>328.255</v>
      </c>
      <c r="C18" s="1">
        <v>1322.143</v>
      </c>
      <c r="D18" s="1">
        <v>94</v>
      </c>
      <c r="E18" s="1">
        <v>605</v>
      </c>
      <c r="F18" s="1">
        <v>228.625</v>
      </c>
      <c r="G18" s="1">
        <v>0.80500000000000005</v>
      </c>
      <c r="H18" s="336">
        <f t="shared" si="0"/>
        <v>2578.828</v>
      </c>
    </row>
    <row r="19" spans="1:8" x14ac:dyDescent="0.25">
      <c r="A19" s="262">
        <v>2009</v>
      </c>
      <c r="B19" s="1">
        <v>334.57400000000001</v>
      </c>
      <c r="C19" s="1">
        <v>1438.4580000000001</v>
      </c>
      <c r="D19" s="1">
        <v>88</v>
      </c>
      <c r="E19" s="1">
        <v>638</v>
      </c>
      <c r="F19" s="1">
        <v>241</v>
      </c>
      <c r="G19" s="1">
        <v>0.70299999999999996</v>
      </c>
      <c r="H19" s="336">
        <f t="shared" si="0"/>
        <v>2740.7350000000001</v>
      </c>
    </row>
    <row r="20" spans="1:8" x14ac:dyDescent="0.25">
      <c r="A20" s="262">
        <v>2010</v>
      </c>
      <c r="B20" s="1">
        <v>382.21800000000002</v>
      </c>
      <c r="C20" s="1">
        <v>1558.02</v>
      </c>
      <c r="D20" s="1">
        <v>82</v>
      </c>
      <c r="E20" s="1">
        <v>686</v>
      </c>
      <c r="F20" s="1">
        <v>272</v>
      </c>
      <c r="G20" s="1">
        <v>0.4</v>
      </c>
      <c r="H20" s="336">
        <f t="shared" si="0"/>
        <v>2980.6380000000004</v>
      </c>
    </row>
    <row r="21" spans="1:8" x14ac:dyDescent="0.25">
      <c r="A21" s="262">
        <v>2011</v>
      </c>
      <c r="B21" s="1">
        <v>353.41300000000001</v>
      </c>
      <c r="C21" s="1">
        <v>1628.9680000000001</v>
      </c>
      <c r="D21" s="1">
        <v>75</v>
      </c>
      <c r="E21" s="1">
        <v>756</v>
      </c>
      <c r="F21" s="1">
        <v>289</v>
      </c>
      <c r="G21" s="1">
        <v>0.4</v>
      </c>
      <c r="H21" s="336">
        <f t="shared" si="0"/>
        <v>3102.7810000000004</v>
      </c>
    </row>
    <row r="22" spans="1:8" x14ac:dyDescent="0.25">
      <c r="A22" s="262">
        <v>2012</v>
      </c>
      <c r="B22" s="1">
        <v>380.28399999999999</v>
      </c>
      <c r="C22" s="1">
        <v>1809.7829999999999</v>
      </c>
      <c r="D22" s="1">
        <v>70</v>
      </c>
      <c r="E22" s="1">
        <v>789</v>
      </c>
      <c r="F22" s="1">
        <v>297</v>
      </c>
      <c r="G22" s="1">
        <v>0.2</v>
      </c>
      <c r="H22" s="336">
        <f t="shared" si="0"/>
        <v>3346.2669999999998</v>
      </c>
    </row>
    <row r="23" spans="1:8" x14ac:dyDescent="0.25">
      <c r="A23" s="262">
        <v>2013</v>
      </c>
      <c r="B23" s="1">
        <v>411.22199999999998</v>
      </c>
      <c r="C23" s="1">
        <v>1986.8240000000001</v>
      </c>
      <c r="D23" s="1">
        <v>67</v>
      </c>
      <c r="E23" s="1">
        <v>827</v>
      </c>
      <c r="F23" s="1">
        <v>312</v>
      </c>
      <c r="G23" s="1">
        <v>0.1</v>
      </c>
      <c r="H23" s="336">
        <f t="shared" si="0"/>
        <v>3604.1460000000002</v>
      </c>
    </row>
    <row r="24" spans="1:8" x14ac:dyDescent="0.25">
      <c r="A24" s="262">
        <v>2014</v>
      </c>
      <c r="B24" s="1">
        <v>450.42599999999999</v>
      </c>
      <c r="C24" s="1">
        <v>2169.5169999999998</v>
      </c>
      <c r="D24" s="1">
        <v>69.495000000000005</v>
      </c>
      <c r="E24" s="1">
        <v>887.68600000000004</v>
      </c>
      <c r="F24" s="1">
        <v>322.87900000000002</v>
      </c>
      <c r="G24" s="1">
        <v>2.2000000000000001E-3</v>
      </c>
      <c r="H24" s="336">
        <f t="shared" si="0"/>
        <v>3900.0051999999996</v>
      </c>
    </row>
    <row r="25" spans="1:8" x14ac:dyDescent="0.25">
      <c r="A25" s="153">
        <v>2015</v>
      </c>
      <c r="B25" s="1">
        <v>502</v>
      </c>
      <c r="C25" s="1">
        <v>2343</v>
      </c>
      <c r="D25" s="1">
        <v>58</v>
      </c>
      <c r="E25" s="1">
        <v>1016</v>
      </c>
      <c r="F25" s="1">
        <v>280</v>
      </c>
      <c r="G25" s="1">
        <v>2.2000000000000001E-3</v>
      </c>
      <c r="H25" s="336">
        <f t="shared" si="0"/>
        <v>4199.0021999999999</v>
      </c>
    </row>
    <row r="26" spans="1:8" x14ac:dyDescent="0.25">
      <c r="A26" s="153">
        <v>2016</v>
      </c>
      <c r="B26" s="1">
        <v>562</v>
      </c>
      <c r="C26" s="1">
        <v>2604</v>
      </c>
      <c r="D26" s="1">
        <v>59</v>
      </c>
      <c r="E26" s="1">
        <v>1244</v>
      </c>
      <c r="F26" s="1">
        <v>301.00074699999999</v>
      </c>
      <c r="G26" s="1">
        <v>0.06</v>
      </c>
      <c r="H26" s="336">
        <f>SUM(B26:G26)</f>
        <v>4770.0607470000004</v>
      </c>
    </row>
    <row r="27" spans="1:8" x14ac:dyDescent="0.25">
      <c r="A27" s="153">
        <v>2017</v>
      </c>
      <c r="B27" s="1">
        <v>574</v>
      </c>
      <c r="C27" s="1">
        <v>2778</v>
      </c>
      <c r="D27" s="1">
        <v>46</v>
      </c>
      <c r="E27" s="1">
        <v>1257.481</v>
      </c>
      <c r="F27" s="1">
        <v>334</v>
      </c>
      <c r="G27" s="1">
        <v>0.05</v>
      </c>
      <c r="H27" s="169">
        <f>SUM(B27:G27)</f>
        <v>4989.5309999999999</v>
      </c>
    </row>
    <row r="28" spans="1:8" x14ac:dyDescent="0.25">
      <c r="A28" s="153">
        <v>2018</v>
      </c>
      <c r="B28" s="1">
        <v>594.06000000000006</v>
      </c>
      <c r="C28" s="1">
        <v>2953.9470000000001</v>
      </c>
      <c r="D28" s="1">
        <v>41.082000000000001</v>
      </c>
      <c r="E28" s="1">
        <v>1425.5229999999999</v>
      </c>
      <c r="F28" s="1">
        <v>360.33499999999998</v>
      </c>
      <c r="G28" s="1">
        <v>4.0000000000000002E-4</v>
      </c>
      <c r="H28" s="169">
        <f>SUM(B28:G28)</f>
        <v>5374.9474</v>
      </c>
    </row>
    <row r="29" spans="1:8" x14ac:dyDescent="0.25">
      <c r="A29" s="153">
        <v>2019</v>
      </c>
      <c r="B29" s="1">
        <v>628.86213100000009</v>
      </c>
      <c r="C29" s="1">
        <v>3073.9838280000004</v>
      </c>
      <c r="D29" s="1">
        <v>39.642021999999997</v>
      </c>
      <c r="E29" s="1">
        <v>1451.1477239999995</v>
      </c>
      <c r="F29" s="386">
        <v>400</v>
      </c>
      <c r="G29" s="1">
        <v>4.0000000000000002E-4</v>
      </c>
      <c r="H29" s="169">
        <f>SUM(B29:G29)</f>
        <v>5593.6361049999996</v>
      </c>
    </row>
    <row r="30" spans="1:8" x14ac:dyDescent="0.25">
      <c r="A30" s="261"/>
      <c r="B30" s="332"/>
      <c r="C30" s="332"/>
      <c r="D30" s="332"/>
      <c r="E30" s="332"/>
      <c r="F30" s="332"/>
      <c r="G30" s="332"/>
      <c r="H30" s="262"/>
    </row>
    <row r="31" spans="1:8" x14ac:dyDescent="0.25">
      <c r="A31" s="261" t="s">
        <v>307</v>
      </c>
      <c r="B31" s="332"/>
      <c r="C31" s="332"/>
      <c r="D31" s="332"/>
      <c r="E31" s="332"/>
      <c r="F31" s="332"/>
      <c r="G31" s="332"/>
      <c r="H31" s="262"/>
    </row>
    <row r="32" spans="1:8" x14ac:dyDescent="0.25">
      <c r="B32" s="107"/>
      <c r="C32" s="107"/>
      <c r="D32" s="107"/>
      <c r="E32" s="107"/>
      <c r="F32" s="107"/>
      <c r="G32" s="107"/>
    </row>
    <row r="33" spans="2:7" x14ac:dyDescent="0.25">
      <c r="B33" s="107"/>
      <c r="C33" s="107"/>
      <c r="D33" s="107"/>
      <c r="E33" s="107"/>
      <c r="F33" s="107"/>
      <c r="G33" s="107"/>
    </row>
    <row r="34" spans="2:7" x14ac:dyDescent="0.25">
      <c r="B34" s="107"/>
      <c r="C34" s="107"/>
      <c r="D34" s="107"/>
      <c r="E34" s="107"/>
      <c r="F34" s="107"/>
      <c r="G34" s="107"/>
    </row>
    <row r="35" spans="2:7" x14ac:dyDescent="0.25">
      <c r="B35" s="107"/>
      <c r="C35" s="107"/>
      <c r="D35" s="107"/>
      <c r="E35" s="107"/>
      <c r="F35" s="107"/>
      <c r="G35" s="107"/>
    </row>
    <row r="36" spans="2:7" x14ac:dyDescent="0.25">
      <c r="B36" s="107"/>
      <c r="C36" s="107"/>
      <c r="D36" s="107"/>
      <c r="E36" s="107"/>
      <c r="F36" s="107"/>
      <c r="G36" s="107"/>
    </row>
    <row r="37" spans="2:7" x14ac:dyDescent="0.25">
      <c r="B37" s="107"/>
      <c r="C37" s="107"/>
      <c r="D37" s="107"/>
      <c r="E37" s="107"/>
      <c r="F37" s="107"/>
      <c r="G37" s="107"/>
    </row>
    <row r="38" spans="2:7" x14ac:dyDescent="0.25">
      <c r="B38" s="107"/>
      <c r="C38" s="107"/>
      <c r="D38" s="107"/>
      <c r="E38" s="107"/>
      <c r="F38" s="107"/>
      <c r="G38" s="107"/>
    </row>
    <row r="39" spans="2:7" x14ac:dyDescent="0.25">
      <c r="B39" s="107"/>
      <c r="C39" s="107"/>
    </row>
  </sheetData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  <ignoredErrors>
    <ignoredError sqref="H5:H29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37"/>
  <sheetViews>
    <sheetView showGridLines="0" workbookViewId="0">
      <selection activeCell="A2" sqref="A2"/>
    </sheetView>
  </sheetViews>
  <sheetFormatPr defaultColWidth="9.109375" defaultRowHeight="13.2" x14ac:dyDescent="0.25"/>
  <cols>
    <col min="1" max="1" width="5.44140625" style="98" customWidth="1"/>
    <col min="2" max="2" width="10.88671875" style="98" customWidth="1"/>
    <col min="3" max="3" width="2.109375" style="98" bestFit="1" customWidth="1"/>
    <col min="4" max="4" width="5.109375" style="98" bestFit="1" customWidth="1"/>
    <col min="5" max="5" width="11.109375" style="98" customWidth="1"/>
    <col min="6" max="6" width="8.88671875" style="98" bestFit="1" customWidth="1"/>
    <col min="7" max="7" width="2.109375" style="98" bestFit="1" customWidth="1"/>
    <col min="8" max="8" width="5.109375" style="98" bestFit="1" customWidth="1"/>
    <col min="9" max="9" width="11.109375" style="98" customWidth="1"/>
    <col min="10" max="10" width="9.6640625" style="98" customWidth="1"/>
    <col min="11" max="11" width="2.109375" style="98" bestFit="1" customWidth="1"/>
    <col min="12" max="12" width="5.5546875" style="98" bestFit="1" customWidth="1"/>
    <col min="13" max="13" width="11.88671875" style="98" customWidth="1"/>
    <col min="14" max="14" width="7" style="98" bestFit="1" customWidth="1"/>
    <col min="15" max="15" width="1.6640625" style="98" customWidth="1"/>
    <col min="16" max="16" width="12" style="98" customWidth="1"/>
    <col min="17" max="16384" width="9.109375" style="98"/>
  </cols>
  <sheetData>
    <row r="1" spans="1:16" s="174" customFormat="1" ht="15.6" x14ac:dyDescent="0.3">
      <c r="A1" s="259" t="s">
        <v>308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6" x14ac:dyDescent="0.25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</row>
    <row r="3" spans="1:16" x14ac:dyDescent="0.25">
      <c r="A3" s="262" t="s">
        <v>309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</row>
    <row r="4" spans="1:16" ht="50.4" x14ac:dyDescent="0.3">
      <c r="A4" s="263" t="s">
        <v>302</v>
      </c>
      <c r="B4" s="264" t="s">
        <v>310</v>
      </c>
      <c r="C4" s="264"/>
      <c r="D4" s="265" t="s">
        <v>311</v>
      </c>
      <c r="E4" s="265" t="s">
        <v>312</v>
      </c>
      <c r="F4" s="266" t="s">
        <v>313</v>
      </c>
      <c r="G4" s="264"/>
      <c r="H4" s="265" t="s">
        <v>311</v>
      </c>
      <c r="I4" s="265" t="s">
        <v>314</v>
      </c>
      <c r="J4" s="266" t="s">
        <v>315</v>
      </c>
      <c r="K4" s="264"/>
      <c r="L4" s="265" t="s">
        <v>311</v>
      </c>
      <c r="M4" s="265" t="s">
        <v>316</v>
      </c>
      <c r="N4" s="266" t="s">
        <v>144</v>
      </c>
      <c r="O4" s="261"/>
      <c r="P4" s="267" t="s">
        <v>317</v>
      </c>
    </row>
    <row r="5" spans="1:16" ht="45" customHeight="1" x14ac:dyDescent="0.3">
      <c r="A5" s="268">
        <v>1996</v>
      </c>
      <c r="B5" s="269">
        <v>0.995</v>
      </c>
      <c r="C5" s="270"/>
      <c r="D5" s="269">
        <v>0.96645376250000004</v>
      </c>
      <c r="E5" s="271"/>
      <c r="F5" s="272"/>
      <c r="G5" s="270"/>
      <c r="H5" s="273"/>
      <c r="I5" s="271"/>
      <c r="J5" s="272"/>
      <c r="K5" s="270"/>
      <c r="L5" s="273"/>
      <c r="M5" s="273"/>
      <c r="N5" s="274">
        <f t="shared" ref="N5:N15" si="0">B5</f>
        <v>0.995</v>
      </c>
      <c r="O5" s="261"/>
      <c r="P5" s="275">
        <v>407.39385600000003</v>
      </c>
    </row>
    <row r="6" spans="1:16" ht="14.4" x14ac:dyDescent="0.3">
      <c r="A6" s="268">
        <v>1997</v>
      </c>
      <c r="B6" s="276">
        <v>3.093</v>
      </c>
      <c r="C6" s="270"/>
      <c r="D6" s="276">
        <v>2.0369692800000001</v>
      </c>
      <c r="E6" s="271"/>
      <c r="F6" s="272"/>
      <c r="G6" s="270"/>
      <c r="H6" s="273"/>
      <c r="I6" s="271"/>
      <c r="J6" s="272"/>
      <c r="K6" s="270"/>
      <c r="L6" s="273"/>
      <c r="M6" s="273"/>
      <c r="N6" s="277">
        <f t="shared" si="0"/>
        <v>3.093</v>
      </c>
      <c r="O6" s="261"/>
      <c r="P6" s="275">
        <v>392.17144300000001</v>
      </c>
    </row>
    <row r="7" spans="1:16" ht="14.4" x14ac:dyDescent="0.3">
      <c r="A7" s="261">
        <v>1998</v>
      </c>
      <c r="B7" s="276">
        <v>5.5</v>
      </c>
      <c r="C7" s="270"/>
      <c r="D7" s="276">
        <v>1.9608572150000001</v>
      </c>
      <c r="E7" s="271"/>
      <c r="F7" s="272"/>
      <c r="G7" s="270"/>
      <c r="H7" s="273"/>
      <c r="I7" s="271"/>
      <c r="J7" s="272"/>
      <c r="K7" s="270"/>
      <c r="L7" s="273"/>
      <c r="M7" s="273"/>
      <c r="N7" s="277">
        <f t="shared" si="0"/>
        <v>5.5</v>
      </c>
      <c r="O7" s="261"/>
      <c r="P7" s="275">
        <v>398.68293920000002</v>
      </c>
    </row>
    <row r="8" spans="1:16" ht="14.4" x14ac:dyDescent="0.3">
      <c r="A8" s="268">
        <v>1999</v>
      </c>
      <c r="B8" s="276">
        <v>7.6</v>
      </c>
      <c r="C8" s="270"/>
      <c r="D8" s="276">
        <v>1.9934146960000001</v>
      </c>
      <c r="E8" s="271"/>
      <c r="F8" s="272"/>
      <c r="G8" s="270"/>
      <c r="H8" s="273"/>
      <c r="I8" s="271"/>
      <c r="J8" s="272"/>
      <c r="K8" s="270"/>
      <c r="L8" s="273"/>
      <c r="M8" s="273"/>
      <c r="N8" s="277">
        <f t="shared" si="0"/>
        <v>7.6</v>
      </c>
      <c r="O8" s="261"/>
      <c r="P8" s="275">
        <v>399.22590200000002</v>
      </c>
    </row>
    <row r="9" spans="1:16" ht="14.4" x14ac:dyDescent="0.3">
      <c r="A9" s="261">
        <v>2000</v>
      </c>
      <c r="B9" s="276">
        <v>10.3</v>
      </c>
      <c r="C9" s="270"/>
      <c r="D9" s="276">
        <v>1.9961295100000001</v>
      </c>
      <c r="E9" s="271"/>
      <c r="F9" s="272"/>
      <c r="G9" s="270"/>
      <c r="H9" s="273"/>
      <c r="I9" s="271"/>
      <c r="J9" s="272"/>
      <c r="K9" s="270"/>
      <c r="L9" s="273"/>
      <c r="M9" s="273"/>
      <c r="N9" s="277">
        <f t="shared" si="0"/>
        <v>10.3</v>
      </c>
      <c r="O9" s="261"/>
      <c r="P9" s="275">
        <v>389.97675700000002</v>
      </c>
    </row>
    <row r="10" spans="1:16" ht="14.4" x14ac:dyDescent="0.3">
      <c r="A10" s="268">
        <v>2001</v>
      </c>
      <c r="B10" s="276">
        <v>11</v>
      </c>
      <c r="C10" s="270"/>
      <c r="D10" s="276">
        <v>0.38997675700000001</v>
      </c>
      <c r="E10" s="271"/>
      <c r="F10" s="272"/>
      <c r="G10" s="270"/>
      <c r="H10" s="273"/>
      <c r="I10" s="271"/>
      <c r="J10" s="272"/>
      <c r="K10" s="270"/>
      <c r="L10" s="273"/>
      <c r="M10" s="273"/>
      <c r="N10" s="277">
        <f t="shared" si="0"/>
        <v>11</v>
      </c>
      <c r="O10" s="261"/>
      <c r="P10" s="275">
        <v>428.18715700000001</v>
      </c>
    </row>
    <row r="11" spans="1:16" ht="14.4" x14ac:dyDescent="0.3">
      <c r="A11" s="261">
        <v>2002</v>
      </c>
      <c r="B11" s="276">
        <v>12.3</v>
      </c>
      <c r="C11" s="270"/>
      <c r="D11" s="276">
        <v>0.42818715699999998</v>
      </c>
      <c r="E11" s="271"/>
      <c r="F11" s="272"/>
      <c r="G11" s="270"/>
      <c r="H11" s="273"/>
      <c r="I11" s="271"/>
      <c r="J11" s="272"/>
      <c r="K11" s="270"/>
      <c r="L11" s="273"/>
      <c r="M11" s="273"/>
      <c r="N11" s="277">
        <f t="shared" si="0"/>
        <v>12.3</v>
      </c>
      <c r="O11" s="261"/>
      <c r="P11" s="275">
        <v>455.60863899999998</v>
      </c>
    </row>
    <row r="12" spans="1:16" ht="14.4" x14ac:dyDescent="0.3">
      <c r="A12" s="268">
        <v>2003</v>
      </c>
      <c r="B12" s="276">
        <v>13.3</v>
      </c>
      <c r="C12" s="270"/>
      <c r="D12" s="276">
        <v>0.45560863899999998</v>
      </c>
      <c r="E12" s="271"/>
      <c r="F12" s="272"/>
      <c r="G12" s="270"/>
      <c r="H12" s="273"/>
      <c r="I12" s="271"/>
      <c r="J12" s="272"/>
      <c r="K12" s="270"/>
      <c r="L12" s="273"/>
      <c r="M12" s="273"/>
      <c r="N12" s="277">
        <f t="shared" si="0"/>
        <v>13.3</v>
      </c>
      <c r="O12" s="261"/>
      <c r="P12" s="275">
        <v>390.17633799999999</v>
      </c>
    </row>
    <row r="13" spans="1:16" ht="14.4" x14ac:dyDescent="0.3">
      <c r="A13" s="261">
        <v>2004</v>
      </c>
      <c r="B13" s="276">
        <v>14.5</v>
      </c>
      <c r="C13" s="270"/>
      <c r="D13" s="276">
        <v>0.39017633800000001</v>
      </c>
      <c r="E13" s="271"/>
      <c r="F13" s="272"/>
      <c r="G13" s="270"/>
      <c r="H13" s="273"/>
      <c r="I13" s="271"/>
      <c r="J13" s="272"/>
      <c r="K13" s="270"/>
      <c r="L13" s="273"/>
      <c r="M13" s="273"/>
      <c r="N13" s="277">
        <f t="shared" si="0"/>
        <v>14.5</v>
      </c>
      <c r="O13" s="261"/>
      <c r="P13" s="275">
        <v>490.27358500000003</v>
      </c>
    </row>
    <row r="14" spans="1:16" ht="14.4" x14ac:dyDescent="0.3">
      <c r="A14" s="268">
        <v>2005</v>
      </c>
      <c r="B14" s="276">
        <v>15.7</v>
      </c>
      <c r="C14" s="270"/>
      <c r="D14" s="276">
        <v>0.49027358500000001</v>
      </c>
      <c r="E14" s="271"/>
      <c r="F14" s="272"/>
      <c r="G14" s="270"/>
      <c r="H14" s="273"/>
      <c r="I14" s="271"/>
      <c r="J14" s="272"/>
      <c r="K14" s="270"/>
      <c r="L14" s="273"/>
      <c r="M14" s="273"/>
      <c r="N14" s="277">
        <f t="shared" si="0"/>
        <v>15.7</v>
      </c>
      <c r="O14" s="261"/>
      <c r="P14" s="275">
        <v>527.22457599999996</v>
      </c>
    </row>
    <row r="15" spans="1:16" ht="14.4" x14ac:dyDescent="0.3">
      <c r="A15" s="261">
        <v>2006</v>
      </c>
      <c r="B15" s="276">
        <v>16.3</v>
      </c>
      <c r="C15" s="276"/>
      <c r="D15" s="276">
        <v>0.52722457599999994</v>
      </c>
      <c r="E15" s="278"/>
      <c r="F15" s="279"/>
      <c r="G15" s="276"/>
      <c r="H15" s="276"/>
      <c r="I15" s="278"/>
      <c r="J15" s="279"/>
      <c r="K15" s="276"/>
      <c r="L15" s="276"/>
      <c r="M15" s="276"/>
      <c r="N15" s="277">
        <f t="shared" si="0"/>
        <v>16.3</v>
      </c>
      <c r="O15" s="261"/>
      <c r="P15" s="280">
        <v>578.59164599999997</v>
      </c>
    </row>
    <row r="16" spans="1:16" ht="14.4" x14ac:dyDescent="0.3">
      <c r="A16" s="302">
        <v>2007</v>
      </c>
      <c r="B16" s="297">
        <v>17.638628000000001</v>
      </c>
      <c r="C16" s="297"/>
      <c r="D16" s="297">
        <v>0.57859164600000001</v>
      </c>
      <c r="E16" s="303"/>
      <c r="F16" s="279"/>
      <c r="G16" s="297"/>
      <c r="H16" s="297"/>
      <c r="I16" s="303"/>
      <c r="J16" s="279"/>
      <c r="K16" s="297"/>
      <c r="L16" s="297"/>
      <c r="M16" s="297"/>
      <c r="N16" s="277">
        <f>B16</f>
        <v>17.638628000000001</v>
      </c>
      <c r="O16" s="261"/>
      <c r="P16" s="281">
        <v>638.85109299999999</v>
      </c>
    </row>
    <row r="17" spans="1:16" ht="14.4" x14ac:dyDescent="0.3">
      <c r="A17" s="260">
        <v>2008</v>
      </c>
      <c r="B17" s="282">
        <v>19.102964</v>
      </c>
      <c r="C17" s="282"/>
      <c r="D17" s="282">
        <v>0.63330200000000003</v>
      </c>
      <c r="E17" s="283">
        <v>2.234762979683973</v>
      </c>
      <c r="F17" s="284"/>
      <c r="G17" s="282"/>
      <c r="H17" s="282"/>
      <c r="I17" s="285"/>
      <c r="J17" s="284">
        <v>15.109769</v>
      </c>
      <c r="K17" s="282"/>
      <c r="L17" s="282">
        <v>6.7813999999999999E-2</v>
      </c>
      <c r="M17" s="286">
        <v>1.7053915349887132</v>
      </c>
      <c r="N17" s="287">
        <f t="shared" ref="N17:N26" si="1">J17+B17+F17</f>
        <v>34.212733</v>
      </c>
      <c r="O17" s="261"/>
      <c r="P17" s="280">
        <v>886</v>
      </c>
    </row>
    <row r="18" spans="1:16" ht="14.4" x14ac:dyDescent="0.3">
      <c r="A18" s="261">
        <v>2009</v>
      </c>
      <c r="B18" s="276">
        <v>20.746697999999999</v>
      </c>
      <c r="C18" s="276"/>
      <c r="D18" s="276">
        <v>0.899231</v>
      </c>
      <c r="E18" s="283">
        <v>2.2151898734177213</v>
      </c>
      <c r="F18" s="279"/>
      <c r="G18" s="276"/>
      <c r="H18" s="276"/>
      <c r="I18" s="278"/>
      <c r="J18" s="279">
        <v>16.487342999999999</v>
      </c>
      <c r="K18" s="276"/>
      <c r="L18" s="276">
        <v>1.441033</v>
      </c>
      <c r="M18" s="286">
        <v>1.7391712025316455</v>
      </c>
      <c r="N18" s="287">
        <f t="shared" si="1"/>
        <v>37.234040999999998</v>
      </c>
      <c r="O18" s="261"/>
      <c r="P18" s="280">
        <v>948</v>
      </c>
    </row>
    <row r="19" spans="1:16" ht="14.4" x14ac:dyDescent="0.3">
      <c r="A19" s="288">
        <v>2010</v>
      </c>
      <c r="B19" s="276">
        <v>22.599173</v>
      </c>
      <c r="C19" s="276"/>
      <c r="D19" s="276">
        <v>0.94572500000000004</v>
      </c>
      <c r="E19" s="283">
        <v>1.9841966637401232</v>
      </c>
      <c r="F19" s="279"/>
      <c r="G19" s="276"/>
      <c r="H19" s="276"/>
      <c r="I19" s="278"/>
      <c r="J19" s="279">
        <v>20.530998</v>
      </c>
      <c r="K19" s="276"/>
      <c r="L19" s="276">
        <v>3.2779310000000002</v>
      </c>
      <c r="M19" s="286">
        <v>1.8025459174714664</v>
      </c>
      <c r="N19" s="287">
        <f t="shared" si="1"/>
        <v>43.130171000000004</v>
      </c>
      <c r="O19" s="261"/>
      <c r="P19" s="280">
        <v>1139</v>
      </c>
    </row>
    <row r="20" spans="1:16" ht="14.4" x14ac:dyDescent="0.3">
      <c r="A20" s="261">
        <v>2011</v>
      </c>
      <c r="B20" s="276">
        <v>24.608871000000001</v>
      </c>
      <c r="C20" s="276"/>
      <c r="D20" s="276">
        <v>1.1378740000000001</v>
      </c>
      <c r="E20" s="283">
        <v>2.1696574225122349</v>
      </c>
      <c r="F20" s="279"/>
      <c r="G20" s="276"/>
      <c r="H20" s="276"/>
      <c r="I20" s="278"/>
      <c r="J20" s="279">
        <v>24.734779</v>
      </c>
      <c r="K20" s="276"/>
      <c r="L20" s="276">
        <v>2.8043710000000002</v>
      </c>
      <c r="M20" s="286">
        <v>2.0175186786296901</v>
      </c>
      <c r="N20" s="287">
        <f t="shared" si="1"/>
        <v>49.343649999999997</v>
      </c>
      <c r="O20" s="261"/>
      <c r="P20" s="280">
        <v>1226</v>
      </c>
    </row>
    <row r="21" spans="1:16" ht="14.4" x14ac:dyDescent="0.3">
      <c r="A21" s="288">
        <v>2012</v>
      </c>
      <c r="B21" s="276">
        <v>26.697427999999999</v>
      </c>
      <c r="C21" s="276"/>
      <c r="D21" s="276">
        <v>1.2130369999999999</v>
      </c>
      <c r="E21" s="283">
        <v>2.1769230769230772</v>
      </c>
      <c r="F21" s="279"/>
      <c r="G21" s="276"/>
      <c r="H21" s="276"/>
      <c r="I21" s="278"/>
      <c r="J21" s="279">
        <v>29.383205</v>
      </c>
      <c r="K21" s="276"/>
      <c r="L21" s="276">
        <v>3.6904020000000002</v>
      </c>
      <c r="M21" s="286">
        <v>2.2602465384615384</v>
      </c>
      <c r="N21" s="287">
        <f t="shared" si="1"/>
        <v>56.080632999999999</v>
      </c>
      <c r="O21" s="261"/>
      <c r="P21" s="280">
        <v>1313</v>
      </c>
    </row>
    <row r="22" spans="1:16" ht="16.2" x14ac:dyDescent="0.3">
      <c r="A22" s="261">
        <v>2013</v>
      </c>
      <c r="B22" s="276">
        <v>28.353186000000001</v>
      </c>
      <c r="C22" s="276"/>
      <c r="D22" s="276">
        <v>1.3003659999999999</v>
      </c>
      <c r="E22" s="283">
        <v>2.1995464852607709</v>
      </c>
      <c r="F22" s="279"/>
      <c r="G22" s="276"/>
      <c r="H22" s="276"/>
      <c r="I22" s="278"/>
      <c r="J22" s="279">
        <v>49.648587999999997</v>
      </c>
      <c r="K22" s="289" t="s">
        <v>318</v>
      </c>
      <c r="L22" s="276">
        <v>3.333348</v>
      </c>
      <c r="M22" s="286">
        <v>3.7527277399848824</v>
      </c>
      <c r="N22" s="287">
        <f t="shared" si="1"/>
        <v>78.001773999999997</v>
      </c>
      <c r="O22" s="261"/>
      <c r="P22" s="290">
        <v>1389</v>
      </c>
    </row>
    <row r="23" spans="1:16" ht="14.4" x14ac:dyDescent="0.3">
      <c r="A23" s="288">
        <v>2014</v>
      </c>
      <c r="B23" s="276">
        <v>30.582684</v>
      </c>
      <c r="C23" s="276"/>
      <c r="D23" s="276">
        <v>1.398774</v>
      </c>
      <c r="E23" s="283">
        <v>2.4334053275737939</v>
      </c>
      <c r="F23" s="291"/>
      <c r="G23" s="273"/>
      <c r="H23" s="273"/>
      <c r="I23" s="271"/>
      <c r="J23" s="279">
        <v>53.055188999999999</v>
      </c>
      <c r="K23" s="276"/>
      <c r="L23" s="276">
        <v>3.1998920000000002</v>
      </c>
      <c r="M23" s="286">
        <v>3.8196680345572354</v>
      </c>
      <c r="N23" s="287">
        <f t="shared" si="1"/>
        <v>83.637872999999999</v>
      </c>
      <c r="O23" s="261"/>
      <c r="P23" s="290">
        <v>1501</v>
      </c>
    </row>
    <row r="24" spans="1:16" ht="14.4" x14ac:dyDescent="0.3">
      <c r="A24" s="261">
        <v>2015</v>
      </c>
      <c r="B24" s="276">
        <v>34.408521999999998</v>
      </c>
      <c r="C24" s="261"/>
      <c r="D24" s="276">
        <v>1.4846060000000001</v>
      </c>
      <c r="E24" s="283">
        <v>2.2641576814984177</v>
      </c>
      <c r="F24" s="292">
        <v>0</v>
      </c>
      <c r="G24" s="261"/>
      <c r="H24" s="261">
        <v>0</v>
      </c>
      <c r="I24" s="278"/>
      <c r="J24" s="279">
        <v>56.406286000000001</v>
      </c>
      <c r="K24" s="276"/>
      <c r="L24" s="276">
        <v>3.4956670000000001</v>
      </c>
      <c r="M24" s="286">
        <v>3.6282024355595639</v>
      </c>
      <c r="N24" s="287">
        <f t="shared" si="1"/>
        <v>90.814807999999999</v>
      </c>
      <c r="O24" s="261"/>
      <c r="P24" s="290">
        <v>1554.6620399999999</v>
      </c>
    </row>
    <row r="25" spans="1:16" ht="16.2" x14ac:dyDescent="0.3">
      <c r="A25" s="261">
        <v>2016</v>
      </c>
      <c r="B25" s="276">
        <v>38.109372999999998</v>
      </c>
      <c r="C25" s="293" t="s">
        <v>319</v>
      </c>
      <c r="D25" s="276">
        <v>1.55466204</v>
      </c>
      <c r="E25" s="283">
        <v>2.2874773709483791</v>
      </c>
      <c r="F25" s="279">
        <v>22.466566</v>
      </c>
      <c r="G25" s="293" t="s">
        <v>320</v>
      </c>
      <c r="H25" s="276">
        <v>3.3932549999999999</v>
      </c>
      <c r="I25" s="278"/>
      <c r="J25" s="279">
        <v>40.450000000000003</v>
      </c>
      <c r="K25" s="289" t="s">
        <v>320</v>
      </c>
      <c r="L25" s="276">
        <v>3.3732160000000002</v>
      </c>
      <c r="M25" s="286">
        <v>2.4279711884753903</v>
      </c>
      <c r="N25" s="287">
        <f t="shared" si="1"/>
        <v>101.02593899999999</v>
      </c>
      <c r="O25" s="261"/>
      <c r="P25" s="380">
        <v>1682.116133</v>
      </c>
    </row>
    <row r="26" spans="1:16" ht="14.4" x14ac:dyDescent="0.3">
      <c r="A26" s="261">
        <v>2017</v>
      </c>
      <c r="B26" s="276">
        <v>40.089004799999998</v>
      </c>
      <c r="C26" s="276"/>
      <c r="D26" s="276">
        <v>1.6890000000000001</v>
      </c>
      <c r="E26" s="283">
        <v>2.3740414412799655</v>
      </c>
      <c r="F26" s="279">
        <v>28.845723</v>
      </c>
      <c r="G26" s="276"/>
      <c r="H26" s="276">
        <v>6.5113700000000003</v>
      </c>
      <c r="I26" s="278">
        <v>1.7</v>
      </c>
      <c r="J26" s="279">
        <v>40.245213</v>
      </c>
      <c r="K26" s="276"/>
      <c r="L26" s="276">
        <v>2.346E-3</v>
      </c>
      <c r="M26" s="299">
        <v>1.7655280982671637</v>
      </c>
      <c r="N26" s="287">
        <f t="shared" si="1"/>
        <v>109.1799408</v>
      </c>
      <c r="O26" s="261"/>
      <c r="P26" s="290">
        <v>2279.5</v>
      </c>
    </row>
    <row r="27" spans="1:16" ht="14.4" x14ac:dyDescent="0.3">
      <c r="A27" s="261">
        <v>2018</v>
      </c>
      <c r="B27" s="298">
        <v>41.8</v>
      </c>
      <c r="C27" s="298"/>
      <c r="D27" s="298">
        <v>2.2795000000000001</v>
      </c>
      <c r="E27" s="299">
        <v>1.8</v>
      </c>
      <c r="F27" s="300">
        <v>37.799999999999997</v>
      </c>
      <c r="G27" s="298"/>
      <c r="H27" s="298">
        <v>9.1</v>
      </c>
      <c r="I27" s="301">
        <v>1.7</v>
      </c>
      <c r="J27" s="300">
        <v>40.036575999999997</v>
      </c>
      <c r="K27" s="298"/>
      <c r="L27" s="298">
        <v>0</v>
      </c>
      <c r="M27" s="373">
        <v>2.4592582036543131</v>
      </c>
      <c r="N27" s="287">
        <f t="shared" ref="N27" si="2">J27+B27+F27</f>
        <v>119.63657599999999</v>
      </c>
      <c r="O27" s="261"/>
      <c r="P27" s="374">
        <v>1631</v>
      </c>
    </row>
    <row r="28" spans="1:16" ht="14.4" x14ac:dyDescent="0.3">
      <c r="A28" s="261">
        <v>2019</v>
      </c>
      <c r="B28" s="368">
        <v>44.3</v>
      </c>
      <c r="C28" s="368"/>
      <c r="D28" s="368">
        <v>1.631</v>
      </c>
      <c r="E28" s="369">
        <v>2.7</v>
      </c>
      <c r="F28" s="368">
        <v>43.5</v>
      </c>
      <c r="G28" s="368"/>
      <c r="H28" s="368">
        <v>5.8</v>
      </c>
      <c r="I28" s="370">
        <v>2.6670754138565296</v>
      </c>
      <c r="J28" s="368">
        <v>39.927176000000003</v>
      </c>
      <c r="K28" s="368"/>
      <c r="L28" s="368">
        <v>0</v>
      </c>
      <c r="M28" s="371">
        <v>2.302594682377475</v>
      </c>
      <c r="N28" s="372">
        <v>127.727176</v>
      </c>
      <c r="O28" s="90"/>
      <c r="P28" s="381">
        <v>1734.008</v>
      </c>
    </row>
    <row r="29" spans="1:16" x14ac:dyDescent="0.25">
      <c r="A29" s="261"/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</row>
    <row r="30" spans="1:16" x14ac:dyDescent="0.25">
      <c r="A30" s="294" t="s">
        <v>321</v>
      </c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</row>
    <row r="31" spans="1:16" x14ac:dyDescent="0.25">
      <c r="A31" s="295" t="s">
        <v>322</v>
      </c>
      <c r="B31" s="261"/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</row>
    <row r="32" spans="1:16" s="174" customFormat="1" x14ac:dyDescent="0.25">
      <c r="A32" s="295" t="s">
        <v>323</v>
      </c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</row>
    <row r="33" spans="1:16" x14ac:dyDescent="0.25">
      <c r="A33" s="295" t="s">
        <v>324</v>
      </c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</row>
    <row r="34" spans="1:16" s="174" customFormat="1" x14ac:dyDescent="0.25">
      <c r="A34" s="294" t="s">
        <v>325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</row>
    <row r="35" spans="1:16" x14ac:dyDescent="0.25">
      <c r="A35" s="296" t="s">
        <v>326</v>
      </c>
      <c r="B35" s="261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</row>
    <row r="36" spans="1:16" x14ac:dyDescent="0.25">
      <c r="A36" s="296" t="s">
        <v>360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</row>
    <row r="37" spans="1:16" x14ac:dyDescent="0.25">
      <c r="A37" s="296" t="s">
        <v>327</v>
      </c>
      <c r="B37" s="261"/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</row>
  </sheetData>
  <pageMargins left="0.7" right="0.7" top="0.75" bottom="0.75" header="0.3" footer="0.3"/>
  <pageSetup paperSize="9" scale="7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4CE03-89F9-425D-836D-33FB5B2A69D3}">
  <dimension ref="A1:G34"/>
  <sheetViews>
    <sheetView workbookViewId="0">
      <selection activeCell="A35" sqref="A35"/>
    </sheetView>
  </sheetViews>
  <sheetFormatPr defaultRowHeight="13.2" x14ac:dyDescent="0.25"/>
  <cols>
    <col min="1" max="1" width="6.33203125" customWidth="1"/>
    <col min="2" max="6" width="10.21875" customWidth="1"/>
    <col min="7" max="7" width="8.88671875" customWidth="1"/>
  </cols>
  <sheetData>
    <row r="1" spans="1:7" ht="15.6" x14ac:dyDescent="0.3">
      <c r="A1" s="7" t="s">
        <v>402</v>
      </c>
    </row>
    <row r="3" spans="1:7" x14ac:dyDescent="0.25">
      <c r="A3" s="8" t="s">
        <v>403</v>
      </c>
      <c r="B3" s="340"/>
    </row>
    <row r="4" spans="1:7" s="385" customFormat="1" ht="39.6" x14ac:dyDescent="0.25">
      <c r="A4" s="382" t="s">
        <v>302</v>
      </c>
      <c r="B4" s="383" t="s">
        <v>6</v>
      </c>
      <c r="C4" s="383" t="s">
        <v>404</v>
      </c>
      <c r="D4" s="383" t="s">
        <v>405</v>
      </c>
      <c r="E4" s="383" t="s">
        <v>406</v>
      </c>
      <c r="F4" s="383" t="s">
        <v>407</v>
      </c>
      <c r="G4" s="384" t="s">
        <v>144</v>
      </c>
    </row>
    <row r="5" spans="1:7" x14ac:dyDescent="0.25">
      <c r="A5" s="6">
        <v>1992</v>
      </c>
      <c r="B5">
        <v>9</v>
      </c>
      <c r="C5">
        <v>5</v>
      </c>
      <c r="D5">
        <v>1</v>
      </c>
      <c r="E5">
        <v>91</v>
      </c>
      <c r="F5">
        <v>0</v>
      </c>
      <c r="G5" s="6">
        <f>SUM(B5:F5)</f>
        <v>106</v>
      </c>
    </row>
    <row r="6" spans="1:7" x14ac:dyDescent="0.25">
      <c r="A6" s="6">
        <v>1993</v>
      </c>
      <c r="B6">
        <v>9</v>
      </c>
      <c r="C6">
        <v>4</v>
      </c>
      <c r="D6">
        <v>2</v>
      </c>
      <c r="E6">
        <v>90</v>
      </c>
      <c r="F6">
        <v>0</v>
      </c>
      <c r="G6" s="6">
        <f t="shared" ref="G6:G32" si="0">SUM(B6:F6)</f>
        <v>105</v>
      </c>
    </row>
    <row r="7" spans="1:7" x14ac:dyDescent="0.25">
      <c r="A7" s="6">
        <v>1994</v>
      </c>
      <c r="B7">
        <v>10</v>
      </c>
      <c r="C7">
        <v>0</v>
      </c>
      <c r="D7">
        <v>7</v>
      </c>
      <c r="E7">
        <v>90</v>
      </c>
      <c r="F7">
        <v>0</v>
      </c>
      <c r="G7" s="6">
        <f t="shared" si="0"/>
        <v>107</v>
      </c>
    </row>
    <row r="8" spans="1:7" x14ac:dyDescent="0.25">
      <c r="A8" s="6">
        <v>1995</v>
      </c>
      <c r="B8">
        <v>14</v>
      </c>
      <c r="C8">
        <v>0</v>
      </c>
      <c r="D8">
        <v>11</v>
      </c>
      <c r="E8">
        <v>90</v>
      </c>
      <c r="F8">
        <v>0</v>
      </c>
      <c r="G8" s="6">
        <f t="shared" si="0"/>
        <v>115</v>
      </c>
    </row>
    <row r="9" spans="1:7" x14ac:dyDescent="0.25">
      <c r="A9" s="6">
        <v>1996</v>
      </c>
      <c r="B9">
        <v>15</v>
      </c>
      <c r="C9">
        <v>1</v>
      </c>
      <c r="D9">
        <v>17</v>
      </c>
      <c r="E9">
        <v>88</v>
      </c>
      <c r="F9">
        <v>0</v>
      </c>
      <c r="G9" s="6">
        <f t="shared" si="0"/>
        <v>121</v>
      </c>
    </row>
    <row r="10" spans="1:7" x14ac:dyDescent="0.25">
      <c r="A10" s="6">
        <v>1997</v>
      </c>
      <c r="B10">
        <v>15</v>
      </c>
      <c r="C10">
        <v>3</v>
      </c>
      <c r="D10">
        <v>17</v>
      </c>
      <c r="E10">
        <v>87</v>
      </c>
      <c r="F10">
        <v>0</v>
      </c>
      <c r="G10" s="6">
        <f t="shared" si="0"/>
        <v>122</v>
      </c>
    </row>
    <row r="11" spans="1:7" x14ac:dyDescent="0.25">
      <c r="A11" s="6">
        <v>1998</v>
      </c>
      <c r="B11">
        <v>15</v>
      </c>
      <c r="C11">
        <v>2</v>
      </c>
      <c r="D11">
        <v>15</v>
      </c>
      <c r="E11">
        <v>85</v>
      </c>
      <c r="F11">
        <v>0</v>
      </c>
      <c r="G11" s="6">
        <f t="shared" si="0"/>
        <v>117</v>
      </c>
    </row>
    <row r="12" spans="1:7" x14ac:dyDescent="0.25">
      <c r="A12" s="6">
        <v>1999</v>
      </c>
      <c r="B12">
        <v>18</v>
      </c>
      <c r="C12">
        <v>2</v>
      </c>
      <c r="D12">
        <v>16</v>
      </c>
      <c r="E12">
        <v>85</v>
      </c>
      <c r="F12">
        <v>2</v>
      </c>
      <c r="G12" s="6">
        <f t="shared" si="0"/>
        <v>123</v>
      </c>
    </row>
    <row r="13" spans="1:7" x14ac:dyDescent="0.25">
      <c r="A13" s="6">
        <v>2000</v>
      </c>
      <c r="B13">
        <v>22</v>
      </c>
      <c r="C13">
        <v>2</v>
      </c>
      <c r="D13">
        <v>18</v>
      </c>
      <c r="E13">
        <v>79</v>
      </c>
      <c r="F13">
        <v>2</v>
      </c>
      <c r="G13" s="6">
        <f t="shared" si="0"/>
        <v>123</v>
      </c>
    </row>
    <row r="14" spans="1:7" x14ac:dyDescent="0.25">
      <c r="A14" s="6">
        <v>2001</v>
      </c>
      <c r="B14">
        <v>25</v>
      </c>
      <c r="C14">
        <v>2</v>
      </c>
      <c r="D14">
        <v>19</v>
      </c>
      <c r="E14">
        <v>77</v>
      </c>
      <c r="F14">
        <v>2</v>
      </c>
      <c r="G14" s="6">
        <f t="shared" si="0"/>
        <v>125</v>
      </c>
    </row>
    <row r="15" spans="1:7" x14ac:dyDescent="0.25">
      <c r="A15" s="6">
        <v>2002</v>
      </c>
      <c r="B15">
        <v>25</v>
      </c>
      <c r="C15">
        <v>3</v>
      </c>
      <c r="D15">
        <v>19</v>
      </c>
      <c r="E15">
        <v>77</v>
      </c>
      <c r="F15">
        <v>2</v>
      </c>
      <c r="G15" s="6">
        <f t="shared" si="0"/>
        <v>126</v>
      </c>
    </row>
    <row r="16" spans="1:7" x14ac:dyDescent="0.25">
      <c r="A16" s="6">
        <v>2003</v>
      </c>
      <c r="B16">
        <v>27</v>
      </c>
      <c r="C16">
        <v>2</v>
      </c>
      <c r="D16">
        <v>19</v>
      </c>
      <c r="E16">
        <v>76</v>
      </c>
      <c r="F16">
        <v>2</v>
      </c>
      <c r="G16" s="6">
        <f t="shared" si="0"/>
        <v>126</v>
      </c>
    </row>
    <row r="17" spans="1:7" x14ac:dyDescent="0.25">
      <c r="A17" s="6">
        <v>2004</v>
      </c>
      <c r="B17">
        <v>26</v>
      </c>
      <c r="C17">
        <v>3</v>
      </c>
      <c r="D17">
        <v>19</v>
      </c>
      <c r="E17">
        <v>76</v>
      </c>
      <c r="F17">
        <v>2</v>
      </c>
      <c r="G17" s="6">
        <f t="shared" si="0"/>
        <v>126</v>
      </c>
    </row>
    <row r="18" spans="1:7" x14ac:dyDescent="0.25">
      <c r="A18" s="6">
        <v>2005</v>
      </c>
      <c r="B18">
        <v>26</v>
      </c>
      <c r="C18">
        <v>4</v>
      </c>
      <c r="D18">
        <v>24</v>
      </c>
      <c r="E18">
        <v>71</v>
      </c>
      <c r="F18">
        <v>2</v>
      </c>
      <c r="G18" s="6">
        <f t="shared" si="0"/>
        <v>127</v>
      </c>
    </row>
    <row r="19" spans="1:7" x14ac:dyDescent="0.25">
      <c r="A19" s="6">
        <v>2006</v>
      </c>
      <c r="B19">
        <v>27</v>
      </c>
      <c r="C19">
        <v>4</v>
      </c>
      <c r="D19">
        <v>25</v>
      </c>
      <c r="E19">
        <v>68</v>
      </c>
      <c r="F19">
        <v>2</v>
      </c>
      <c r="G19" s="6">
        <f t="shared" si="0"/>
        <v>126</v>
      </c>
    </row>
    <row r="20" spans="1:7" x14ac:dyDescent="0.25">
      <c r="A20" s="6">
        <v>2007</v>
      </c>
      <c r="B20">
        <v>28</v>
      </c>
      <c r="C20">
        <v>4</v>
      </c>
      <c r="D20">
        <v>27</v>
      </c>
      <c r="E20">
        <v>65</v>
      </c>
      <c r="F20">
        <v>2</v>
      </c>
      <c r="G20" s="6">
        <f t="shared" si="0"/>
        <v>126</v>
      </c>
    </row>
    <row r="21" spans="1:7" x14ac:dyDescent="0.25">
      <c r="A21" s="6">
        <v>2008</v>
      </c>
      <c r="B21">
        <v>30</v>
      </c>
      <c r="C21">
        <v>4</v>
      </c>
      <c r="D21">
        <v>29</v>
      </c>
      <c r="E21">
        <v>53</v>
      </c>
      <c r="F21">
        <v>2</v>
      </c>
      <c r="G21" s="6">
        <f t="shared" si="0"/>
        <v>118</v>
      </c>
    </row>
    <row r="22" spans="1:7" x14ac:dyDescent="0.25">
      <c r="A22" s="6">
        <v>2009</v>
      </c>
      <c r="B22">
        <v>32</v>
      </c>
      <c r="C22">
        <v>3</v>
      </c>
      <c r="D22">
        <v>27</v>
      </c>
      <c r="E22">
        <v>53</v>
      </c>
      <c r="F22">
        <v>2</v>
      </c>
      <c r="G22" s="6">
        <f t="shared" si="0"/>
        <v>117</v>
      </c>
    </row>
    <row r="23" spans="1:7" x14ac:dyDescent="0.25">
      <c r="A23" s="6">
        <v>2010</v>
      </c>
      <c r="B23">
        <v>33</v>
      </c>
      <c r="C23">
        <v>3</v>
      </c>
      <c r="D23">
        <v>26</v>
      </c>
      <c r="E23">
        <v>50</v>
      </c>
      <c r="F23">
        <v>2</v>
      </c>
      <c r="G23" s="6">
        <f t="shared" si="0"/>
        <v>114</v>
      </c>
    </row>
    <row r="24" spans="1:7" x14ac:dyDescent="0.25">
      <c r="A24" s="6">
        <v>2011</v>
      </c>
      <c r="B24">
        <v>33</v>
      </c>
      <c r="C24">
        <v>3</v>
      </c>
      <c r="D24">
        <v>27</v>
      </c>
      <c r="E24">
        <v>49</v>
      </c>
      <c r="F24">
        <v>2</v>
      </c>
      <c r="G24" s="6">
        <f t="shared" si="0"/>
        <v>114</v>
      </c>
    </row>
    <row r="25" spans="1:7" x14ac:dyDescent="0.25">
      <c r="A25" s="6">
        <v>2012</v>
      </c>
      <c r="B25">
        <v>37</v>
      </c>
      <c r="C25">
        <v>2</v>
      </c>
      <c r="D25">
        <v>27</v>
      </c>
      <c r="E25">
        <v>49</v>
      </c>
      <c r="F25">
        <v>2</v>
      </c>
      <c r="G25" s="6">
        <f t="shared" si="0"/>
        <v>117</v>
      </c>
    </row>
    <row r="26" spans="1:7" x14ac:dyDescent="0.25">
      <c r="A26" s="6">
        <v>2013</v>
      </c>
      <c r="B26">
        <v>37</v>
      </c>
      <c r="C26">
        <v>1</v>
      </c>
      <c r="D26">
        <v>29</v>
      </c>
      <c r="E26">
        <v>49</v>
      </c>
      <c r="F26">
        <v>2</v>
      </c>
      <c r="G26" s="6">
        <f t="shared" si="0"/>
        <v>118</v>
      </c>
    </row>
    <row r="27" spans="1:7" x14ac:dyDescent="0.25">
      <c r="A27" s="6">
        <v>2014</v>
      </c>
      <c r="B27">
        <v>38</v>
      </c>
      <c r="C27">
        <v>1</v>
      </c>
      <c r="D27">
        <v>28</v>
      </c>
      <c r="E27">
        <v>48</v>
      </c>
      <c r="F27">
        <v>2</v>
      </c>
      <c r="G27" s="6">
        <f t="shared" si="0"/>
        <v>117</v>
      </c>
    </row>
    <row r="28" spans="1:7" x14ac:dyDescent="0.25">
      <c r="A28" s="6">
        <v>2015</v>
      </c>
      <c r="B28">
        <v>38</v>
      </c>
      <c r="C28">
        <v>0</v>
      </c>
      <c r="D28">
        <v>29</v>
      </c>
      <c r="E28">
        <v>47</v>
      </c>
      <c r="F28">
        <v>2</v>
      </c>
      <c r="G28" s="6">
        <f t="shared" si="0"/>
        <v>116</v>
      </c>
    </row>
    <row r="29" spans="1:7" x14ac:dyDescent="0.25">
      <c r="A29" s="6">
        <v>2016</v>
      </c>
      <c r="B29">
        <v>39</v>
      </c>
      <c r="C29">
        <v>1</v>
      </c>
      <c r="D29">
        <v>28</v>
      </c>
      <c r="E29">
        <v>47</v>
      </c>
      <c r="F29">
        <v>2</v>
      </c>
      <c r="G29" s="6">
        <f t="shared" si="0"/>
        <v>117</v>
      </c>
    </row>
    <row r="30" spans="1:7" x14ac:dyDescent="0.25">
      <c r="A30" s="6">
        <v>2017</v>
      </c>
      <c r="B30">
        <v>40</v>
      </c>
      <c r="C30">
        <v>1</v>
      </c>
      <c r="D30">
        <v>29</v>
      </c>
      <c r="E30">
        <v>47</v>
      </c>
      <c r="F30">
        <v>2</v>
      </c>
      <c r="G30" s="6">
        <f t="shared" si="0"/>
        <v>119</v>
      </c>
    </row>
    <row r="31" spans="1:7" x14ac:dyDescent="0.25">
      <c r="A31" s="6">
        <v>2018</v>
      </c>
      <c r="B31">
        <v>39</v>
      </c>
      <c r="C31">
        <v>1</v>
      </c>
      <c r="D31">
        <v>35</v>
      </c>
      <c r="E31">
        <v>47</v>
      </c>
      <c r="F31">
        <v>2</v>
      </c>
      <c r="G31" s="6">
        <f t="shared" si="0"/>
        <v>124</v>
      </c>
    </row>
    <row r="32" spans="1:7" x14ac:dyDescent="0.25">
      <c r="A32" s="6">
        <v>2019</v>
      </c>
      <c r="B32">
        <v>41</v>
      </c>
      <c r="C32">
        <v>0</v>
      </c>
      <c r="D32">
        <v>37</v>
      </c>
      <c r="E32">
        <v>45</v>
      </c>
      <c r="F32">
        <v>2</v>
      </c>
      <c r="G32" s="6">
        <f t="shared" si="0"/>
        <v>125</v>
      </c>
    </row>
    <row r="34" spans="1:1" x14ac:dyDescent="0.25">
      <c r="A34" s="90" t="s">
        <v>408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A743C-F83F-490F-BC3E-E11816F1C928}">
  <dimension ref="A1:K24"/>
  <sheetViews>
    <sheetView workbookViewId="0">
      <selection activeCell="A24" sqref="A24"/>
    </sheetView>
  </sheetViews>
  <sheetFormatPr defaultRowHeight="13.2" x14ac:dyDescent="0.25"/>
  <cols>
    <col min="1" max="1" width="6.33203125" customWidth="1"/>
    <col min="2" max="8" width="10.33203125" customWidth="1"/>
    <col min="9" max="9" width="10.77734375" customWidth="1"/>
    <col min="10" max="10" width="10.33203125" customWidth="1"/>
    <col min="11" max="11" width="8" customWidth="1"/>
  </cols>
  <sheetData>
    <row r="1" spans="1:11" ht="15.6" x14ac:dyDescent="0.3">
      <c r="A1" s="7" t="s">
        <v>411</v>
      </c>
    </row>
    <row r="3" spans="1:11" x14ac:dyDescent="0.25">
      <c r="A3" s="8" t="s">
        <v>412</v>
      </c>
      <c r="B3" s="340"/>
    </row>
    <row r="4" spans="1:11" s="385" customFormat="1" ht="39.6" x14ac:dyDescent="0.25">
      <c r="A4" s="382" t="s">
        <v>302</v>
      </c>
      <c r="B4" s="383" t="s">
        <v>409</v>
      </c>
      <c r="C4" s="383" t="s">
        <v>93</v>
      </c>
      <c r="D4" s="383" t="s">
        <v>413</v>
      </c>
      <c r="E4" s="383" t="s">
        <v>92</v>
      </c>
      <c r="F4" s="383" t="s">
        <v>94</v>
      </c>
      <c r="G4" s="383" t="s">
        <v>410</v>
      </c>
      <c r="H4" s="383" t="s">
        <v>120</v>
      </c>
      <c r="I4" s="383" t="s">
        <v>414</v>
      </c>
      <c r="J4" s="383" t="s">
        <v>15</v>
      </c>
      <c r="K4" s="384" t="s">
        <v>144</v>
      </c>
    </row>
    <row r="5" spans="1:11" x14ac:dyDescent="0.25">
      <c r="A5" s="6">
        <v>2002</v>
      </c>
      <c r="B5">
        <v>456</v>
      </c>
      <c r="C5">
        <v>537</v>
      </c>
      <c r="D5">
        <v>265</v>
      </c>
      <c r="E5">
        <v>201</v>
      </c>
      <c r="F5">
        <v>46</v>
      </c>
      <c r="G5">
        <v>80</v>
      </c>
      <c r="H5" s="29" t="s">
        <v>95</v>
      </c>
      <c r="I5">
        <v>251</v>
      </c>
      <c r="J5">
        <v>116</v>
      </c>
      <c r="K5" s="154">
        <f>SUM(B5:J5)</f>
        <v>1952</v>
      </c>
    </row>
    <row r="6" spans="1:11" x14ac:dyDescent="0.25">
      <c r="A6" s="6">
        <v>2003</v>
      </c>
      <c r="B6">
        <v>453</v>
      </c>
      <c r="C6">
        <v>515</v>
      </c>
      <c r="D6">
        <v>260</v>
      </c>
      <c r="E6">
        <v>201</v>
      </c>
      <c r="F6">
        <v>44</v>
      </c>
      <c r="G6">
        <v>82</v>
      </c>
      <c r="H6">
        <v>49</v>
      </c>
      <c r="I6">
        <v>233</v>
      </c>
      <c r="J6">
        <v>111</v>
      </c>
      <c r="K6" s="154">
        <f t="shared" ref="K6:K21" si="0">SUM(B6:J6)</f>
        <v>1948</v>
      </c>
    </row>
    <row r="7" spans="1:11" x14ac:dyDescent="0.25">
      <c r="A7" s="6">
        <v>2004</v>
      </c>
      <c r="B7">
        <v>453</v>
      </c>
      <c r="C7">
        <v>492</v>
      </c>
      <c r="D7">
        <v>251</v>
      </c>
      <c r="E7">
        <v>202</v>
      </c>
      <c r="F7">
        <v>48</v>
      </c>
      <c r="G7">
        <v>84</v>
      </c>
      <c r="H7">
        <v>49</v>
      </c>
      <c r="I7">
        <v>209</v>
      </c>
      <c r="J7">
        <v>119</v>
      </c>
      <c r="K7" s="154">
        <f t="shared" si="0"/>
        <v>1907</v>
      </c>
    </row>
    <row r="8" spans="1:11" x14ac:dyDescent="0.25">
      <c r="A8" s="6">
        <v>2005</v>
      </c>
      <c r="B8">
        <v>455</v>
      </c>
      <c r="C8">
        <v>476</v>
      </c>
      <c r="D8">
        <v>253</v>
      </c>
      <c r="E8">
        <v>203</v>
      </c>
      <c r="F8">
        <v>63</v>
      </c>
      <c r="G8">
        <v>86</v>
      </c>
      <c r="H8">
        <v>52</v>
      </c>
      <c r="I8">
        <v>205</v>
      </c>
      <c r="J8">
        <v>117</v>
      </c>
      <c r="K8" s="154">
        <f t="shared" si="0"/>
        <v>1910</v>
      </c>
    </row>
    <row r="9" spans="1:11" x14ac:dyDescent="0.25">
      <c r="A9" s="6">
        <v>2006</v>
      </c>
      <c r="B9">
        <v>457</v>
      </c>
      <c r="C9">
        <v>477</v>
      </c>
      <c r="D9">
        <v>257</v>
      </c>
      <c r="E9">
        <v>196</v>
      </c>
      <c r="F9">
        <v>61</v>
      </c>
      <c r="G9">
        <v>96</v>
      </c>
      <c r="H9">
        <v>59</v>
      </c>
      <c r="I9">
        <v>217</v>
      </c>
      <c r="J9">
        <v>127</v>
      </c>
      <c r="K9" s="154">
        <f t="shared" si="0"/>
        <v>1947</v>
      </c>
    </row>
    <row r="10" spans="1:11" x14ac:dyDescent="0.25">
      <c r="A10" s="6">
        <v>2007</v>
      </c>
      <c r="B10">
        <v>461</v>
      </c>
      <c r="C10">
        <v>451</v>
      </c>
      <c r="D10">
        <v>282</v>
      </c>
      <c r="E10">
        <v>190</v>
      </c>
      <c r="F10">
        <v>59</v>
      </c>
      <c r="G10">
        <v>100</v>
      </c>
      <c r="H10">
        <v>61</v>
      </c>
      <c r="I10">
        <v>217</v>
      </c>
      <c r="J10">
        <v>129</v>
      </c>
      <c r="K10" s="154">
        <f t="shared" si="0"/>
        <v>1950</v>
      </c>
    </row>
    <row r="11" spans="1:11" x14ac:dyDescent="0.25">
      <c r="A11" s="6">
        <v>2008</v>
      </c>
      <c r="B11">
        <v>461</v>
      </c>
      <c r="C11">
        <v>419</v>
      </c>
      <c r="D11">
        <v>338</v>
      </c>
      <c r="E11">
        <v>182</v>
      </c>
      <c r="F11">
        <v>59</v>
      </c>
      <c r="G11">
        <v>110</v>
      </c>
      <c r="H11">
        <v>61</v>
      </c>
      <c r="I11">
        <v>210</v>
      </c>
      <c r="J11">
        <v>147</v>
      </c>
      <c r="K11" s="154">
        <f t="shared" si="0"/>
        <v>1987</v>
      </c>
    </row>
    <row r="12" spans="1:11" x14ac:dyDescent="0.25">
      <c r="A12" s="6">
        <v>2009</v>
      </c>
      <c r="B12">
        <v>461</v>
      </c>
      <c r="C12">
        <v>381</v>
      </c>
      <c r="D12">
        <v>325</v>
      </c>
      <c r="E12">
        <v>169</v>
      </c>
      <c r="F12">
        <v>56</v>
      </c>
      <c r="G12">
        <v>116</v>
      </c>
      <c r="H12">
        <v>68</v>
      </c>
      <c r="I12">
        <v>212</v>
      </c>
      <c r="J12">
        <v>146</v>
      </c>
      <c r="K12" s="154">
        <f t="shared" si="0"/>
        <v>1934</v>
      </c>
    </row>
    <row r="13" spans="1:11" x14ac:dyDescent="0.25">
      <c r="A13" s="6">
        <v>2010</v>
      </c>
      <c r="B13">
        <v>461</v>
      </c>
      <c r="C13">
        <v>340</v>
      </c>
      <c r="D13">
        <v>326</v>
      </c>
      <c r="E13">
        <v>167</v>
      </c>
      <c r="F13">
        <v>49</v>
      </c>
      <c r="G13">
        <v>125</v>
      </c>
      <c r="H13">
        <v>65</v>
      </c>
      <c r="I13">
        <v>182</v>
      </c>
      <c r="J13">
        <v>168</v>
      </c>
      <c r="K13" s="154">
        <f t="shared" si="0"/>
        <v>1883</v>
      </c>
    </row>
    <row r="14" spans="1:11" x14ac:dyDescent="0.25">
      <c r="A14" s="6">
        <v>2011</v>
      </c>
      <c r="B14">
        <v>461</v>
      </c>
      <c r="C14">
        <v>317</v>
      </c>
      <c r="D14">
        <v>304</v>
      </c>
      <c r="E14">
        <v>170</v>
      </c>
      <c r="F14">
        <v>46</v>
      </c>
      <c r="G14">
        <v>125</v>
      </c>
      <c r="H14">
        <v>67</v>
      </c>
      <c r="I14">
        <v>180</v>
      </c>
      <c r="J14">
        <v>160</v>
      </c>
      <c r="K14" s="154">
        <f t="shared" si="0"/>
        <v>1830</v>
      </c>
    </row>
    <row r="15" spans="1:11" x14ac:dyDescent="0.25">
      <c r="A15" s="6">
        <v>2012</v>
      </c>
      <c r="B15">
        <v>461</v>
      </c>
      <c r="C15">
        <v>310</v>
      </c>
      <c r="D15">
        <v>274</v>
      </c>
      <c r="E15">
        <v>169</v>
      </c>
      <c r="F15">
        <v>44</v>
      </c>
      <c r="G15">
        <v>130</v>
      </c>
      <c r="H15">
        <v>75</v>
      </c>
      <c r="I15">
        <v>174</v>
      </c>
      <c r="J15">
        <v>168</v>
      </c>
      <c r="K15" s="154">
        <f t="shared" si="0"/>
        <v>1805</v>
      </c>
    </row>
    <row r="16" spans="1:11" x14ac:dyDescent="0.25">
      <c r="A16" s="6">
        <v>2013</v>
      </c>
      <c r="B16">
        <v>462</v>
      </c>
      <c r="C16">
        <v>305</v>
      </c>
      <c r="D16">
        <v>256</v>
      </c>
      <c r="E16">
        <v>171</v>
      </c>
      <c r="F16">
        <v>39</v>
      </c>
      <c r="G16">
        <v>130</v>
      </c>
      <c r="H16">
        <v>80</v>
      </c>
      <c r="I16">
        <v>167</v>
      </c>
      <c r="J16">
        <v>171</v>
      </c>
      <c r="K16" s="154">
        <f t="shared" si="0"/>
        <v>1781</v>
      </c>
    </row>
    <row r="17" spans="1:11" x14ac:dyDescent="0.25">
      <c r="A17" s="6">
        <v>2014</v>
      </c>
      <c r="B17">
        <v>463</v>
      </c>
      <c r="C17">
        <v>314</v>
      </c>
      <c r="D17">
        <v>231</v>
      </c>
      <c r="E17">
        <v>168</v>
      </c>
      <c r="F17">
        <v>47</v>
      </c>
      <c r="G17">
        <v>128</v>
      </c>
      <c r="H17">
        <v>81</v>
      </c>
      <c r="I17">
        <v>145</v>
      </c>
      <c r="J17">
        <v>167</v>
      </c>
      <c r="K17" s="154">
        <f t="shared" si="0"/>
        <v>1744</v>
      </c>
    </row>
    <row r="18" spans="1:11" x14ac:dyDescent="0.25">
      <c r="A18" s="6">
        <v>2015</v>
      </c>
      <c r="B18">
        <v>463</v>
      </c>
      <c r="C18">
        <v>275</v>
      </c>
      <c r="D18">
        <v>203</v>
      </c>
      <c r="E18">
        <v>168</v>
      </c>
      <c r="F18">
        <v>36</v>
      </c>
      <c r="G18">
        <v>128</v>
      </c>
      <c r="H18">
        <v>83</v>
      </c>
      <c r="I18">
        <v>145</v>
      </c>
      <c r="J18">
        <v>143</v>
      </c>
      <c r="K18" s="154">
        <f t="shared" si="0"/>
        <v>1644</v>
      </c>
    </row>
    <row r="19" spans="1:11" x14ac:dyDescent="0.25">
      <c r="A19" s="6">
        <v>2016</v>
      </c>
      <c r="B19">
        <v>435</v>
      </c>
      <c r="C19">
        <v>248</v>
      </c>
      <c r="D19">
        <v>159</v>
      </c>
      <c r="E19">
        <v>137</v>
      </c>
      <c r="F19">
        <v>36</v>
      </c>
      <c r="G19">
        <v>128</v>
      </c>
      <c r="H19">
        <v>83</v>
      </c>
      <c r="I19">
        <v>144</v>
      </c>
      <c r="J19">
        <v>144</v>
      </c>
      <c r="K19" s="154">
        <f t="shared" si="0"/>
        <v>1514</v>
      </c>
    </row>
    <row r="20" spans="1:11" x14ac:dyDescent="0.25">
      <c r="A20" s="6">
        <v>2017</v>
      </c>
      <c r="B20">
        <v>420</v>
      </c>
      <c r="C20">
        <v>218</v>
      </c>
      <c r="D20">
        <v>133</v>
      </c>
      <c r="E20">
        <v>118</v>
      </c>
      <c r="F20">
        <v>35</v>
      </c>
      <c r="G20">
        <v>128</v>
      </c>
      <c r="H20">
        <v>77</v>
      </c>
      <c r="I20">
        <v>137</v>
      </c>
      <c r="J20">
        <v>143</v>
      </c>
      <c r="K20" s="154">
        <f t="shared" si="0"/>
        <v>1409</v>
      </c>
    </row>
    <row r="21" spans="1:11" x14ac:dyDescent="0.25">
      <c r="A21" s="6">
        <v>2018</v>
      </c>
      <c r="B21">
        <v>390</v>
      </c>
      <c r="C21">
        <v>186</v>
      </c>
      <c r="D21">
        <v>121</v>
      </c>
      <c r="E21">
        <v>116</v>
      </c>
      <c r="F21">
        <v>34</v>
      </c>
      <c r="G21">
        <v>128</v>
      </c>
      <c r="H21">
        <v>67</v>
      </c>
      <c r="I21">
        <v>136</v>
      </c>
      <c r="J21">
        <v>134</v>
      </c>
      <c r="K21" s="154">
        <f t="shared" si="0"/>
        <v>1312</v>
      </c>
    </row>
    <row r="22" spans="1:11" x14ac:dyDescent="0.25">
      <c r="A22" s="6">
        <v>2019</v>
      </c>
      <c r="B22">
        <v>383</v>
      </c>
      <c r="C22">
        <v>168</v>
      </c>
      <c r="D22">
        <v>113</v>
      </c>
      <c r="E22">
        <v>110</v>
      </c>
      <c r="F22">
        <v>31</v>
      </c>
      <c r="G22">
        <v>128</v>
      </c>
      <c r="H22">
        <v>67</v>
      </c>
      <c r="I22">
        <v>134</v>
      </c>
      <c r="J22">
        <v>131</v>
      </c>
      <c r="K22" s="154">
        <f>SUM(B22:J22)</f>
        <v>1265</v>
      </c>
    </row>
    <row r="24" spans="1:11" x14ac:dyDescent="0.25">
      <c r="A24" s="90" t="s">
        <v>415</v>
      </c>
    </row>
  </sheetData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D4AA1-B18B-4D53-8C14-193EB63AD66B}">
  <dimension ref="A1:I24"/>
  <sheetViews>
    <sheetView workbookViewId="0">
      <selection activeCell="E30" sqref="E30"/>
    </sheetView>
  </sheetViews>
  <sheetFormatPr defaultRowHeight="13.2" x14ac:dyDescent="0.25"/>
  <cols>
    <col min="1" max="1" width="6.33203125" customWidth="1"/>
    <col min="2" max="8" width="10.33203125" customWidth="1"/>
    <col min="9" max="9" width="8" customWidth="1"/>
  </cols>
  <sheetData>
    <row r="1" spans="1:9" ht="15.6" x14ac:dyDescent="0.3">
      <c r="A1" s="7" t="s">
        <v>416</v>
      </c>
    </row>
    <row r="3" spans="1:9" x14ac:dyDescent="0.25">
      <c r="A3" s="8" t="s">
        <v>417</v>
      </c>
    </row>
    <row r="4" spans="1:9" s="385" customFormat="1" ht="39.6" x14ac:dyDescent="0.25">
      <c r="A4" s="382" t="s">
        <v>302</v>
      </c>
      <c r="B4" s="383" t="s">
        <v>93</v>
      </c>
      <c r="C4" s="383" t="s">
        <v>409</v>
      </c>
      <c r="D4" s="383" t="s">
        <v>92</v>
      </c>
      <c r="E4" s="383" t="s">
        <v>413</v>
      </c>
      <c r="F4" s="383" t="s">
        <v>94</v>
      </c>
      <c r="G4" s="383" t="s">
        <v>414</v>
      </c>
      <c r="H4" s="383" t="s">
        <v>15</v>
      </c>
      <c r="I4" s="384" t="s">
        <v>144</v>
      </c>
    </row>
    <row r="5" spans="1:9" x14ac:dyDescent="0.25">
      <c r="A5" s="6">
        <v>2002</v>
      </c>
      <c r="B5" s="1">
        <v>9406</v>
      </c>
      <c r="C5" s="1">
        <v>6951</v>
      </c>
      <c r="D5" s="1">
        <v>6185</v>
      </c>
      <c r="E5" s="1">
        <v>8423</v>
      </c>
      <c r="F5" s="1">
        <v>1101</v>
      </c>
      <c r="G5" s="1">
        <v>2838</v>
      </c>
      <c r="H5" s="1">
        <v>3947</v>
      </c>
      <c r="I5" s="154">
        <f t="shared" ref="I5:I22" si="0">SUM(B5:H5)</f>
        <v>38851</v>
      </c>
    </row>
    <row r="6" spans="1:9" x14ac:dyDescent="0.25">
      <c r="A6" s="6">
        <v>2003</v>
      </c>
      <c r="B6" s="1">
        <v>9209</v>
      </c>
      <c r="C6" s="1">
        <v>6618</v>
      </c>
      <c r="D6" s="1">
        <v>6722</v>
      </c>
      <c r="E6" s="1">
        <v>7822</v>
      </c>
      <c r="F6" s="1">
        <v>1098</v>
      </c>
      <c r="G6" s="1">
        <v>2606</v>
      </c>
      <c r="H6" s="1">
        <v>4076</v>
      </c>
      <c r="I6" s="154">
        <f t="shared" si="0"/>
        <v>38151</v>
      </c>
    </row>
    <row r="7" spans="1:9" x14ac:dyDescent="0.25">
      <c r="A7" s="6">
        <v>2004</v>
      </c>
      <c r="B7" s="1">
        <v>9125</v>
      </c>
      <c r="C7" s="1">
        <v>6543</v>
      </c>
      <c r="D7" s="1">
        <v>6064</v>
      </c>
      <c r="E7" s="1">
        <v>7410</v>
      </c>
      <c r="F7" s="1">
        <v>1031</v>
      </c>
      <c r="G7" s="1">
        <v>2330</v>
      </c>
      <c r="H7" s="1">
        <v>4312</v>
      </c>
      <c r="I7" s="154">
        <f t="shared" si="0"/>
        <v>36815</v>
      </c>
    </row>
    <row r="8" spans="1:9" x14ac:dyDescent="0.25">
      <c r="A8" s="6">
        <v>2005</v>
      </c>
      <c r="B8" s="1">
        <v>8923</v>
      </c>
      <c r="C8" s="1">
        <v>6543</v>
      </c>
      <c r="D8" s="1">
        <v>6110</v>
      </c>
      <c r="E8" s="1">
        <v>7302</v>
      </c>
      <c r="F8" s="1">
        <v>1090</v>
      </c>
      <c r="G8" s="1">
        <v>2333</v>
      </c>
      <c r="H8" s="1">
        <v>4330</v>
      </c>
      <c r="I8" s="154">
        <f t="shared" si="0"/>
        <v>36631</v>
      </c>
    </row>
    <row r="9" spans="1:9" x14ac:dyDescent="0.25">
      <c r="A9" s="6">
        <v>2006</v>
      </c>
      <c r="B9" s="1">
        <v>8816</v>
      </c>
      <c r="C9" s="1">
        <v>6769</v>
      </c>
      <c r="D9" s="1">
        <v>7166</v>
      </c>
      <c r="E9" s="1">
        <v>7476</v>
      </c>
      <c r="F9" s="1">
        <v>1194</v>
      </c>
      <c r="G9" s="1">
        <v>2599</v>
      </c>
      <c r="H9" s="1">
        <v>5112</v>
      </c>
      <c r="I9" s="154">
        <f t="shared" si="0"/>
        <v>39132</v>
      </c>
    </row>
    <row r="10" spans="1:9" x14ac:dyDescent="0.25">
      <c r="A10" s="6">
        <v>2007</v>
      </c>
      <c r="B10" s="1">
        <v>8752</v>
      </c>
      <c r="C10" s="1">
        <v>6913</v>
      </c>
      <c r="D10" s="1">
        <v>6984</v>
      </c>
      <c r="E10" s="1">
        <v>7534</v>
      </c>
      <c r="F10" s="1">
        <v>1226</v>
      </c>
      <c r="G10" s="1">
        <v>2590</v>
      </c>
      <c r="H10" s="1">
        <v>5699</v>
      </c>
      <c r="I10" s="154">
        <f t="shared" si="0"/>
        <v>39698</v>
      </c>
    </row>
    <row r="11" spans="1:9" x14ac:dyDescent="0.25">
      <c r="A11" s="6">
        <v>2008</v>
      </c>
      <c r="B11" s="1">
        <v>8659</v>
      </c>
      <c r="C11" s="1">
        <v>7177</v>
      </c>
      <c r="D11" s="1">
        <v>7276</v>
      </c>
      <c r="E11" s="1">
        <v>8233</v>
      </c>
      <c r="F11" s="1">
        <v>1323</v>
      </c>
      <c r="G11" s="1">
        <v>2692</v>
      </c>
      <c r="H11" s="1">
        <v>5569</v>
      </c>
      <c r="I11" s="154">
        <f t="shared" si="0"/>
        <v>40929</v>
      </c>
    </row>
    <row r="12" spans="1:9" x14ac:dyDescent="0.25">
      <c r="A12" s="6">
        <v>2009</v>
      </c>
      <c r="B12" s="1">
        <v>8321</v>
      </c>
      <c r="C12" s="1">
        <v>6895</v>
      </c>
      <c r="D12" s="1">
        <v>6950</v>
      </c>
      <c r="E12" s="1">
        <v>7798</v>
      </c>
      <c r="F12" s="1">
        <v>1198</v>
      </c>
      <c r="G12" s="1">
        <v>2717</v>
      </c>
      <c r="H12" s="1">
        <v>6314</v>
      </c>
      <c r="I12" s="154">
        <f t="shared" si="0"/>
        <v>40193</v>
      </c>
    </row>
    <row r="13" spans="1:9" x14ac:dyDescent="0.25">
      <c r="A13" s="6">
        <v>2010</v>
      </c>
      <c r="B13" s="1">
        <v>8203</v>
      </c>
      <c r="C13" s="1">
        <v>7012</v>
      </c>
      <c r="D13" s="1">
        <v>7469</v>
      </c>
      <c r="E13" s="1">
        <v>7429</v>
      </c>
      <c r="F13" s="1">
        <v>1235</v>
      </c>
      <c r="G13" s="1">
        <v>2361</v>
      </c>
      <c r="H13" s="1">
        <v>7083</v>
      </c>
      <c r="I13" s="154">
        <f t="shared" si="0"/>
        <v>40792</v>
      </c>
    </row>
    <row r="14" spans="1:9" x14ac:dyDescent="0.25">
      <c r="A14" s="6">
        <v>2011</v>
      </c>
      <c r="B14" s="1">
        <v>8165</v>
      </c>
      <c r="C14" s="1">
        <v>7086</v>
      </c>
      <c r="D14" s="1">
        <v>7653</v>
      </c>
      <c r="E14" s="1">
        <v>7023</v>
      </c>
      <c r="F14" s="1">
        <v>1265</v>
      </c>
      <c r="G14" s="1">
        <v>2335</v>
      </c>
      <c r="H14" s="1">
        <v>6477</v>
      </c>
      <c r="I14" s="154">
        <f t="shared" si="0"/>
        <v>40004</v>
      </c>
    </row>
    <row r="15" spans="1:9" x14ac:dyDescent="0.25">
      <c r="A15" s="6">
        <v>2012</v>
      </c>
      <c r="B15" s="1">
        <v>7909</v>
      </c>
      <c r="C15" s="1">
        <v>6984</v>
      </c>
      <c r="D15" s="1">
        <v>7228</v>
      </c>
      <c r="E15" s="1">
        <v>6601</v>
      </c>
      <c r="F15" s="1">
        <v>1231</v>
      </c>
      <c r="G15" s="1">
        <v>2323</v>
      </c>
      <c r="H15" s="1">
        <v>7008</v>
      </c>
      <c r="I15" s="154">
        <f t="shared" si="0"/>
        <v>39284</v>
      </c>
    </row>
    <row r="16" spans="1:9" x14ac:dyDescent="0.25">
      <c r="A16" s="6">
        <v>2013</v>
      </c>
      <c r="B16" s="1">
        <v>7753</v>
      </c>
      <c r="C16" s="1">
        <v>6966</v>
      </c>
      <c r="D16" s="1">
        <v>7414</v>
      </c>
      <c r="E16" s="1">
        <v>6881</v>
      </c>
      <c r="F16" s="1">
        <v>1229</v>
      </c>
      <c r="G16" s="1">
        <v>2289</v>
      </c>
      <c r="H16" s="1">
        <v>7284</v>
      </c>
      <c r="I16" s="154">
        <f t="shared" si="0"/>
        <v>39816</v>
      </c>
    </row>
    <row r="17" spans="1:9" x14ac:dyDescent="0.25">
      <c r="A17" s="6">
        <v>2014</v>
      </c>
      <c r="B17" s="1">
        <v>9058</v>
      </c>
      <c r="C17" s="1">
        <v>6826</v>
      </c>
      <c r="D17" s="1">
        <v>7260</v>
      </c>
      <c r="E17" s="1">
        <v>6485</v>
      </c>
      <c r="F17" s="1">
        <v>1272</v>
      </c>
      <c r="G17" s="1">
        <v>2051</v>
      </c>
      <c r="H17" s="1">
        <v>7657</v>
      </c>
      <c r="I17" s="154">
        <f t="shared" si="0"/>
        <v>40609</v>
      </c>
    </row>
    <row r="18" spans="1:9" x14ac:dyDescent="0.25">
      <c r="A18" s="6">
        <v>2015</v>
      </c>
      <c r="B18" s="1">
        <v>8373</v>
      </c>
      <c r="C18" s="1">
        <v>6759</v>
      </c>
      <c r="D18" s="1">
        <v>7257</v>
      </c>
      <c r="E18" s="1">
        <v>6450</v>
      </c>
      <c r="F18" s="1">
        <v>1240</v>
      </c>
      <c r="G18" s="1">
        <v>2107</v>
      </c>
      <c r="H18" s="1">
        <v>8062</v>
      </c>
      <c r="I18" s="154">
        <f t="shared" si="0"/>
        <v>40248</v>
      </c>
    </row>
    <row r="19" spans="1:9" x14ac:dyDescent="0.25">
      <c r="A19" s="6">
        <v>2016</v>
      </c>
      <c r="B19" s="1">
        <v>8143</v>
      </c>
      <c r="C19" s="1">
        <v>6575</v>
      </c>
      <c r="D19" s="1">
        <v>7110</v>
      </c>
      <c r="E19" s="1">
        <v>6778</v>
      </c>
      <c r="F19" s="1">
        <v>1240</v>
      </c>
      <c r="G19" s="1">
        <v>2047</v>
      </c>
      <c r="H19" s="1">
        <v>8030</v>
      </c>
      <c r="I19" s="154">
        <f t="shared" si="0"/>
        <v>39923</v>
      </c>
    </row>
    <row r="20" spans="1:9" x14ac:dyDescent="0.25">
      <c r="A20" s="6">
        <v>2017</v>
      </c>
      <c r="B20" s="1">
        <v>7732</v>
      </c>
      <c r="C20" s="1">
        <v>6519</v>
      </c>
      <c r="D20" s="1">
        <v>6869</v>
      </c>
      <c r="E20" s="1">
        <v>6912</v>
      </c>
      <c r="F20" s="1">
        <v>1323</v>
      </c>
      <c r="G20" s="1">
        <v>2037</v>
      </c>
      <c r="H20" s="1">
        <v>8381</v>
      </c>
      <c r="I20" s="154">
        <f t="shared" si="0"/>
        <v>39773</v>
      </c>
    </row>
    <row r="21" spans="1:9" x14ac:dyDescent="0.25">
      <c r="A21" s="6">
        <v>2018</v>
      </c>
      <c r="B21" s="1">
        <v>8514</v>
      </c>
      <c r="C21" s="1">
        <v>6803</v>
      </c>
      <c r="D21" s="1">
        <v>6741</v>
      </c>
      <c r="E21" s="1">
        <v>6241</v>
      </c>
      <c r="F21" s="1">
        <v>1391</v>
      </c>
      <c r="G21" s="1">
        <v>2027</v>
      </c>
      <c r="H21" s="1">
        <v>8350</v>
      </c>
      <c r="I21" s="154">
        <f t="shared" si="0"/>
        <v>40067</v>
      </c>
    </row>
    <row r="22" spans="1:9" x14ac:dyDescent="0.25">
      <c r="A22" s="6">
        <v>2019</v>
      </c>
      <c r="B22" s="1">
        <v>8543</v>
      </c>
      <c r="C22" s="1">
        <v>6971</v>
      </c>
      <c r="D22" s="1">
        <v>6766</v>
      </c>
      <c r="E22" s="1">
        <v>6525</v>
      </c>
      <c r="F22" s="1">
        <v>1456</v>
      </c>
      <c r="G22" s="1">
        <v>2013</v>
      </c>
      <c r="H22" s="1">
        <v>8715</v>
      </c>
      <c r="I22" s="154">
        <f t="shared" si="0"/>
        <v>40989</v>
      </c>
    </row>
    <row r="24" spans="1:9" x14ac:dyDescent="0.25">
      <c r="A24" s="90" t="s">
        <v>415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nternt Dokument" ma:contentTypeID="0x0101004421B6F05B3DEA45B17D0AC37EF8ED26005EA49AE65438704FA95B15E941DC624A" ma:contentTypeVersion="21" ma:contentTypeDescription="" ma:contentTypeScope="" ma:versionID="f99fa5a2c30df75127b3ddedfaba4422">
  <xsd:schema xmlns:xsd="http://www.w3.org/2001/XMLSchema" xmlns:xs="http://www.w3.org/2001/XMLSchema" xmlns:p="http://schemas.microsoft.com/office/2006/metadata/properties" xmlns:ns2="290674ff-fe18-4abe-9a8c-9d7bfd8014a8" xmlns:ns3="9ffb8744-d56d-4c59-b7f5-c1b64f91b42f" xmlns:ns4="fd04a1c1-2277-4a2f-9adc-da3c59e10c83" targetNamespace="http://schemas.microsoft.com/office/2006/metadata/properties" ma:root="true" ma:fieldsID="a3c6d0e71350712ad1a382295a0a706f" ns2:_="" ns3:_="" ns4:_="">
    <xsd:import namespace="290674ff-fe18-4abe-9a8c-9d7bfd8014a8"/>
    <xsd:import namespace="9ffb8744-d56d-4c59-b7f5-c1b64f91b42f"/>
    <xsd:import namespace="fd04a1c1-2277-4a2f-9adc-da3c59e10c83"/>
    <xsd:element name="properties">
      <xsd:complexType>
        <xsd:sequence>
          <xsd:element name="documentManagement">
            <xsd:complexType>
              <xsd:all>
                <xsd:element ref="ns2:h0104def5e714e57be6041969f7657ad" minOccurs="0"/>
                <xsd:element ref="ns3:TaxCatchAll" minOccurs="0"/>
                <xsd:element ref="ns3:TaxCatchAllLabel" minOccurs="0"/>
                <xsd:element ref="ns2:g307ba63ca0a42a1be1546946bde57c7" minOccurs="0"/>
                <xsd:element ref="ns2:g5e7a48abf8041648435aab4da46f338" minOccurs="0"/>
                <xsd:element ref="ns2:kfa293ceb35948e49d8ca0273e68f245" minOccurs="0"/>
                <xsd:element ref="ns2:n2837700628c49d48facc1fd553a2ef1" minOccurs="0"/>
                <xsd:element ref="ns2:pe9681130393425ba3ecb2ef33e53045" minOccurs="0"/>
                <xsd:element ref="ns2:SharedWithUsers" minOccurs="0"/>
                <xsd:element ref="ns2:SharingHintHash" minOccurs="0"/>
                <xsd:element ref="ns3:SharedWithDetails" minOccurs="0"/>
                <xsd:element ref="ns2:o5af3d7dea7d4402adc394867a3ee8ba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674ff-fe18-4abe-9a8c-9d7bfd8014a8" elementFormDefault="qualified">
    <xsd:import namespace="http://schemas.microsoft.com/office/2006/documentManagement/types"/>
    <xsd:import namespace="http://schemas.microsoft.com/office/infopath/2007/PartnerControls"/>
    <xsd:element name="h0104def5e714e57be6041969f7657ad" ma:index="8" nillable="true" ma:taxonomy="true" ma:internalName="h0104def5e714e57be6041969f7657ad" ma:taxonomyFieldName="Dokumenttyp" ma:displayName="Dokumenttyp" ma:indexed="true" ma:readOnly="false" ma:default="" ma:fieldId="{10104def-5e71-4e57-be60-41969f7657ad}" ma:sspId="fc3626a7-e4c6-44b1-989c-d7bf2d5ca3cd" ma:termSetId="3952a50a-3a3a-4c6a-a319-63a066b963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307ba63ca0a42a1be1546946bde57c7" ma:index="12" nillable="true" ma:taxonomy="true" ma:internalName="g307ba63ca0a42a1be1546946bde57c7" ma:taxonomyFieldName="_x00c5_r" ma:displayName="År" ma:indexed="true" ma:readOnly="false" ma:default="2265;#2017|edf32a31-4da6-4e6e-82c7-6a5af48a52f6" ma:fieldId="{0307ba63-ca0a-42a1-be15-46946bde57c7}" ma:sspId="fc3626a7-e4c6-44b1-989c-d7bf2d5ca3cd" ma:termSetId="6f259deb-a1fa-40ad-8ef1-8d58f95647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5e7a48abf8041648435aab4da46f338" ma:index="14" nillable="true" ma:taxonomy="true" ma:internalName="g5e7a48abf8041648435aab4da46f338" ma:taxonomyFieldName="Motparter" ma:displayName="Parter" ma:readOnly="false" ma:default="" ma:fieldId="{05e7a48a-bf80-4164-8435-aab4da46f338}" ma:taxonomyMulti="true" ma:sspId="fc3626a7-e4c6-44b1-989c-d7bf2d5ca3cd" ma:termSetId="dfdbd846-d06d-4297-ab7b-78f20b02dc5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fa293ceb35948e49d8ca0273e68f245" ma:index="16" nillable="true" ma:taxonomy="true" ma:internalName="kfa293ceb35948e49d8ca0273e68f245" ma:taxonomyFieldName="Omr_x00e5_deskategori" ma:displayName="Kategori" ma:indexed="true" ma:readOnly="false" ma:default="" ma:fieldId="{4fa293ce-b359-48e4-9d8c-a0273e68f245}" ma:sspId="fc3626a7-e4c6-44b1-989c-d7bf2d5ca3cd" ma:termSetId="254c4c3c-564a-40b2-85e6-e2799f8abe52" ma:anchorId="d61e4743-d2eb-49d7-b570-69e1a824481d" ma:open="false" ma:isKeyword="false">
      <xsd:complexType>
        <xsd:sequence>
          <xsd:element ref="pc:Terms" minOccurs="0" maxOccurs="1"/>
        </xsd:sequence>
      </xsd:complexType>
    </xsd:element>
    <xsd:element name="n2837700628c49d48facc1fd553a2ef1" ma:index="18" nillable="true" ma:taxonomy="true" ma:internalName="n2837700628c49d48facc1fd553a2ef1" ma:taxonomyFieldName="Dokumentspr_x00e5_k" ma:displayName="Språk" ma:readOnly="false" ma:default="1601;#Svenska|8d03c51f-94b8-4be8-8006-4002892d7f9f" ma:fieldId="{72837700-628c-49d4-8fac-c1fd553a2ef1}" ma:sspId="fc3626a7-e4c6-44b1-989c-d7bf2d5ca3cd" ma:termSetId="b66d7631-bddb-46aa-b90f-d53ba0f0f4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9681130393425ba3ecb2ef33e53045" ma:index="20" nillable="true" ma:taxonomy="true" ma:internalName="pe9681130393425ba3ecb2ef33e53045" ma:taxonomyFieldName="Dokumentnyckelord" ma:displayName="Nyckelord" ma:readOnly="false" ma:default="" ma:fieldId="{9e968113-0393-425b-a3ec-b2ef33e53045}" ma:taxonomyMulti="true" ma:sspId="fc3626a7-e4c6-44b1-989c-d7bf2d5ca3cd" ma:termSetId="188d5978-db65-4544-8dd7-1a62414fe199" ma:anchorId="44d8f099-7e48-4630-a153-433572670732" ma:open="tru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23" nillable="true" ma:displayName="Delar tips, Hash" ma:internalName="SharingHintHash" ma:readOnly="true">
      <xsd:simpleType>
        <xsd:restriction base="dms:Text"/>
      </xsd:simpleType>
    </xsd:element>
    <xsd:element name="o5af3d7dea7d4402adc394867a3ee8ba" ma:index="25" nillable="true" ma:taxonomy="true" ma:internalName="o5af3d7dea7d4402adc394867a3ee8ba" ma:taxonomyFieldName="Dokumentstatus" ma:displayName="Dokumentstatus" ma:readOnly="false" ma:default="1802;#Aktiv|02b66c5d-04e5-4199-83a4-077c2a433b35" ma:fieldId="{85af3d7d-ea7d-4402-adc3-94867a3ee8ba}" ma:sspId="fc3626a7-e4c6-44b1-989c-d7bf2d5ca3cd" ma:termSetId="045a51af-09ff-4cf7-b58d-aea1d0e5437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b8744-d56d-4c59-b7f5-c1b64f91b42f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fcd0641a-620a-4c29-9cff-7a7e4a025bdf}" ma:internalName="TaxCatchAll" ma:showField="CatchAllData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cd0641a-620a-4c29-9cff-7a7e4a025bdf}" ma:internalName="TaxCatchAllLabel" ma:readOnly="true" ma:showField="CatchAllDataLabel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4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7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8" nillable="true" ma:displayName="Senast delad per tid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4a1c1-2277-4a2f-9adc-da3c59e10c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1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3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5e7a48abf8041648435aab4da46f338 xmlns="290674ff-fe18-4abe-9a8c-9d7bfd8014a8">
      <Terms xmlns="http://schemas.microsoft.com/office/infopath/2007/PartnerControls"/>
    </g5e7a48abf8041648435aab4da46f338>
    <pe9681130393425ba3ecb2ef33e53045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statistik</TermName>
          <TermId xmlns="http://schemas.microsoft.com/office/infopath/2007/PartnerControls">cd10b98e-7423-4440-bc78-4cb31251f420</TermId>
        </TermInfo>
      </Terms>
    </pe9681130393425ba3ecb2ef33e53045>
    <o5af3d7dea7d4402adc394867a3ee8ba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Aktiv</TermName>
          <TermId xmlns="http://schemas.microsoft.com/office/infopath/2007/PartnerControls">02b66c5d-04e5-4199-83a4-077c2a433b35</TermId>
        </TermInfo>
      </Terms>
    </o5af3d7dea7d4402adc394867a3ee8ba>
    <g307ba63ca0a42a1be1546946bde57c7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2015</TermName>
          <TermId xmlns="http://schemas.microsoft.com/office/infopath/2007/PartnerControls">a998b486-e5d7-48da-b219-e226be179412</TermId>
        </TermInfo>
      </Terms>
    </g307ba63ca0a42a1be1546946bde57c7>
    <kfa293ceb35948e49d8ca0273e68f245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Bank- och finansstatistik</TermName>
          <TermId xmlns="http://schemas.microsoft.com/office/infopath/2007/PartnerControls">a65e0d6c-5f05-46cc-94b2-6b6a17087d5d</TermId>
        </TermInfo>
      </Terms>
    </kfa293ceb35948e49d8ca0273e68f245>
    <n2837700628c49d48facc1fd553a2ef1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Svenska</TermName>
          <TermId xmlns="http://schemas.microsoft.com/office/infopath/2007/PartnerControls">8d03c51f-94b8-4be8-8006-4002892d7f9f</TermId>
        </TermInfo>
      </Terms>
    </n2837700628c49d48facc1fd553a2ef1>
    <h0104def5e714e57be6041969f7657ad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sammanställning</TermName>
          <TermId xmlns="http://schemas.microsoft.com/office/infopath/2007/PartnerControls">0ae25d4a-2929-4a7d-a721-c0d47fc34cf7</TermId>
        </TermInfo>
      </Terms>
    </h0104def5e714e57be6041969f7657ad>
    <TaxCatchAll xmlns="9ffb8744-d56d-4c59-b7f5-c1b64f91b42f">
      <Value>1663</Value>
      <Value>1740</Value>
      <Value>1821</Value>
      <Value>1601</Value>
      <Value>1600</Value>
      <Value>1802</Value>
    </TaxCatchAl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8F4A03-F315-4EC6-BF77-DCC9B33274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674ff-fe18-4abe-9a8c-9d7bfd8014a8"/>
    <ds:schemaRef ds:uri="9ffb8744-d56d-4c59-b7f5-c1b64f91b42f"/>
    <ds:schemaRef ds:uri="fd04a1c1-2277-4a2f-9adc-da3c59e10c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8B4111-E62E-4637-B614-FB6607C6D90E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fd04a1c1-2277-4a2f-9adc-da3c59e10c83"/>
    <ds:schemaRef ds:uri="9ffb8744-d56d-4c59-b7f5-c1b64f91b42f"/>
    <ds:schemaRef ds:uri="290674ff-fe18-4abe-9a8c-9d7bfd8014a8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5E8FE9D-D84D-4389-9552-18FFF32D11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16</vt:i4>
      </vt:variant>
      <vt:variant>
        <vt:lpstr>Namngivna områden</vt:lpstr>
      </vt:variant>
      <vt:variant>
        <vt:i4>4</vt:i4>
      </vt:variant>
    </vt:vector>
  </HeadingPairs>
  <TitlesOfParts>
    <vt:vector size="20" baseType="lpstr">
      <vt:lpstr>Basic facts</vt:lpstr>
      <vt:lpstr>1 Commercial banks</vt:lpstr>
      <vt:lpstr>2 dep &amp; creditmarket</vt:lpstr>
      <vt:lpstr>3 banking groups</vt:lpstr>
      <vt:lpstr>4 Savings banks</vt:lpstr>
      <vt:lpstr>5  Bank result and balance</vt:lpstr>
      <vt:lpstr>6 Bank asset and liabilities</vt:lpstr>
      <vt:lpstr>7 Bank deposit and lending</vt:lpstr>
      <vt:lpstr>8 Mortgage lending</vt:lpstr>
      <vt:lpstr>9 Corporate finance inst.</vt:lpstr>
      <vt:lpstr>10 Insurance inst.</vt:lpstr>
      <vt:lpstr>11 Payments</vt:lpstr>
      <vt:lpstr>12 Financial stability funds</vt:lpstr>
      <vt:lpstr>13 Banks</vt:lpstr>
      <vt:lpstr>14 Bank branches</vt:lpstr>
      <vt:lpstr>15 Bank employees</vt:lpstr>
      <vt:lpstr>'1 Commercial banks'!Utskriftsområde</vt:lpstr>
      <vt:lpstr>'2 dep &amp; creditmarket'!Utskriftsområde</vt:lpstr>
      <vt:lpstr>'5  Bank result and balance'!Utskriftsområde</vt:lpstr>
      <vt:lpstr>'6 Bank asset and liabilities'!Utskriftsområde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 Hansing</dc:creator>
  <cp:keywords/>
  <dc:description/>
  <cp:lastModifiedBy>Christian Nilsson</cp:lastModifiedBy>
  <cp:revision/>
  <cp:lastPrinted>2019-05-21T08:46:49Z</cp:lastPrinted>
  <dcterms:created xsi:type="dcterms:W3CDTF">2001-02-09T12:50:28Z</dcterms:created>
  <dcterms:modified xsi:type="dcterms:W3CDTF">2020-11-16T13:20:37Z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0x0101004421B6F05B3DEA45B17D0AC37EF8ED26005EA49AE65438704FA95B15E941DC624A</vt:lpwstr>
  </property>
  <property fmtid="{D5CDD505-2E9C-101B-9397-08002B2CF9AE}" pid="3" name="cb84ffcbdd834680baa05e58c2b9ac24">
    <vt:lpwstr/>
  </property>
  <property fmtid="{D5CDD505-2E9C-101B-9397-08002B2CF9AE}" pid="4" name="Motparter">
    <vt:lpwstr/>
  </property>
  <property fmtid="{D5CDD505-2E9C-101B-9397-08002B2CF9AE}" pid="5" name="Dokumentstatus">
    <vt:lpwstr>1802;#Aktiv|02b66c5d-04e5-4199-83a4-077c2a433b35</vt:lpwstr>
  </property>
  <property fmtid="{D5CDD505-2E9C-101B-9397-08002B2CF9AE}" pid="6" name="Dokumenttyp">
    <vt:lpwstr>1740;#sammanställning|0ae25d4a-2929-4a7d-a721-c0d47fc34cf7</vt:lpwstr>
  </property>
  <property fmtid="{D5CDD505-2E9C-101B-9397-08002B2CF9AE}" pid="7" name="Områdeskategori">
    <vt:lpwstr>1663;#Bank- och finansstatistik|a65e0d6c-5f05-46cc-94b2-6b6a17087d5d</vt:lpwstr>
  </property>
  <property fmtid="{D5CDD505-2E9C-101B-9397-08002B2CF9AE}" pid="8" name="o7abb1b61a9e4621b4c92bb55b7e8893">
    <vt:lpwstr/>
  </property>
  <property fmtid="{D5CDD505-2E9C-101B-9397-08002B2CF9AE}" pid="9" name="År">
    <vt:lpwstr>1600;#2015|a998b486-e5d7-48da-b219-e226be179412</vt:lpwstr>
  </property>
  <property fmtid="{D5CDD505-2E9C-101B-9397-08002B2CF9AE}" pid="10" name="Mötestyp">
    <vt:lpwstr/>
  </property>
  <property fmtid="{D5CDD505-2E9C-101B-9397-08002B2CF9AE}" pid="11" name="Dokumentnyckelord">
    <vt:lpwstr>1821;#statistik|cd10b98e-7423-4440-bc78-4cb31251f420</vt:lpwstr>
  </property>
  <property fmtid="{D5CDD505-2E9C-101B-9397-08002B2CF9AE}" pid="12" name="Mötesnyckelord">
    <vt:lpwstr/>
  </property>
  <property fmtid="{D5CDD505-2E9C-101B-9397-08002B2CF9AE}" pid="13" name="Dokumentspråk">
    <vt:lpwstr>1601;#Svenska|8d03c51f-94b8-4be8-8006-4002892d7f9f</vt:lpwstr>
  </property>
  <property fmtid="{D5CDD505-2E9C-101B-9397-08002B2CF9AE}" pid="14" name="AuthorIds_UIVersion_1536">
    <vt:lpwstr>53</vt:lpwstr>
  </property>
</Properties>
</file>