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71" documentId="8_{F4458E04-4C8C-4F71-9779-FA898358CC00}" xr6:coauthVersionLast="41" xr6:coauthVersionMax="41" xr10:uidLastSave="{E05007CB-B0A9-4496-9B0D-30E276163F62}"/>
  <bookViews>
    <workbookView xWindow="25800" yWindow="0" windowWidth="25800" windowHeight="21000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</sheets>
  <definedNames>
    <definedName name="_xlnm._FilterDatabase" localSheetId="1" hidden="1">'1 Bankaktiebolag'!$A$6:$G$51</definedName>
    <definedName name="_xlnm.Print_Area" localSheetId="1">'1 Bankaktiebolag'!$A$1:$G$115</definedName>
    <definedName name="_xlnm.Print_Area" localSheetId="2">'2 Inl- &amp; kreditmarknad'!$A$1:$L$64</definedName>
    <definedName name="_xlnm.Print_Area" localSheetId="6">'6 Bank tillg o skuld'!$A$1:$H$66</definedName>
    <definedName name="_xlnm.Print_Area" localSheetId="7">'7 Bank inl o utl'!$A$1:$I$61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30" l="1"/>
  <c r="D35" i="29"/>
  <c r="C35" i="29"/>
  <c r="G18" i="24" l="1"/>
  <c r="B18" i="24"/>
  <c r="H53" i="8" l="1"/>
  <c r="G81" i="26" l="1"/>
  <c r="B81" i="26"/>
  <c r="D12" i="29"/>
  <c r="C12" i="29"/>
  <c r="F18" i="24" l="1"/>
  <c r="E18" i="24"/>
  <c r="D18" i="24"/>
  <c r="C18" i="24"/>
  <c r="B16" i="24"/>
  <c r="N27" i="31" l="1"/>
  <c r="B17" i="19"/>
  <c r="G11" i="22" l="1"/>
  <c r="E19" i="13" l="1"/>
  <c r="H48" i="9"/>
  <c r="H26" i="9"/>
  <c r="H27" i="8"/>
  <c r="L50" i="25" l="1"/>
  <c r="L25" i="25" l="1"/>
  <c r="H27" i="30" l="1"/>
  <c r="N26" i="31" l="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5" i="30"/>
  <c r="G16" i="24"/>
  <c r="E18" i="13"/>
  <c r="H47" i="9"/>
  <c r="H25" i="9"/>
  <c r="H52" i="8"/>
  <c r="H26" i="8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30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C48" i="29"/>
  <c r="D16" i="24"/>
  <c r="E17" i="13"/>
  <c r="H46" i="9"/>
  <c r="H24" i="9"/>
  <c r="H51" i="8"/>
  <c r="H25" i="8"/>
  <c r="E16" i="13"/>
  <c r="C4" i="19"/>
  <c r="H45" i="9"/>
  <c r="H23" i="9"/>
  <c r="H50" i="8"/>
  <c r="H24" i="8"/>
  <c r="H49" i="8"/>
  <c r="E15" i="13"/>
  <c r="H44" i="9"/>
  <c r="H22" i="9"/>
  <c r="H23" i="8"/>
  <c r="E14" i="13"/>
  <c r="H48" i="8"/>
  <c r="H22" i="8"/>
  <c r="H43" i="9"/>
  <c r="H21" i="9"/>
  <c r="B11" i="22"/>
  <c r="I21" i="29"/>
  <c r="H23" i="29" s="1"/>
  <c r="I34" i="29"/>
  <c r="H36" i="29" s="1"/>
  <c r="E13" i="13"/>
  <c r="H42" i="9"/>
  <c r="H20" i="9"/>
  <c r="H47" i="8"/>
  <c r="H21" i="8"/>
  <c r="F16" i="24"/>
  <c r="E12" i="13"/>
  <c r="H41" i="9"/>
  <c r="H19" i="9"/>
  <c r="H46" i="8"/>
  <c r="H20" i="8"/>
  <c r="I12" i="29"/>
  <c r="H17" i="29" s="1"/>
  <c r="C17" i="29"/>
  <c r="C4" i="29"/>
  <c r="E16" i="24"/>
  <c r="C16" i="24"/>
  <c r="E11" i="13"/>
  <c r="H40" i="9"/>
  <c r="H18" i="9"/>
  <c r="H45" i="8"/>
  <c r="H19" i="8"/>
  <c r="I43" i="29"/>
  <c r="H44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8" i="9"/>
  <c r="H29" i="9"/>
  <c r="H30" i="9"/>
  <c r="H31" i="9"/>
  <c r="H32" i="9"/>
  <c r="H33" i="9"/>
  <c r="H34" i="9"/>
  <c r="H35" i="9"/>
  <c r="H36" i="9"/>
  <c r="H37" i="9"/>
  <c r="H38" i="9"/>
  <c r="H39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C11" i="22"/>
  <c r="D11" i="22"/>
  <c r="E11" i="22"/>
  <c r="F11" i="22"/>
  <c r="C81" i="26"/>
  <c r="D81" i="26"/>
  <c r="E81" i="26"/>
  <c r="D4" i="29"/>
  <c r="D17" i="29"/>
  <c r="D48" i="29"/>
  <c r="I4" i="29"/>
  <c r="H4" i="29" s="1"/>
  <c r="F81" i="26"/>
  <c r="H24" i="29" l="1"/>
  <c r="H21" i="29"/>
  <c r="H22" i="29"/>
  <c r="H43" i="29"/>
  <c r="H15" i="29"/>
  <c r="H37" i="29"/>
  <c r="H47" i="29"/>
  <c r="H40" i="29"/>
  <c r="H49" i="29"/>
  <c r="H46" i="29"/>
  <c r="H35" i="29"/>
  <c r="H45" i="29"/>
  <c r="H7" i="29"/>
  <c r="H12" i="29"/>
  <c r="H8" i="29"/>
  <c r="H5" i="29"/>
  <c r="H6" i="29"/>
  <c r="H50" i="29"/>
  <c r="H9" i="29"/>
  <c r="H16" i="29"/>
  <c r="H48" i="29"/>
  <c r="H39" i="29"/>
  <c r="H38" i="29"/>
  <c r="H13" i="29"/>
  <c r="H34" i="29"/>
  <c r="H14" i="29"/>
  <c r="C6" i="19"/>
  <c r="C7" i="19"/>
  <c r="C16" i="19"/>
  <c r="C15" i="19"/>
  <c r="C13" i="19"/>
  <c r="C12" i="19"/>
  <c r="C11" i="19"/>
  <c r="C5" i="19"/>
  <c r="C9" i="19"/>
  <c r="C10" i="19"/>
  <c r="C14" i="19"/>
  <c r="C8" i="19"/>
  <c r="C17" i="19" l="1"/>
</calcChain>
</file>

<file path=xl/sharedStrings.xml><?xml version="1.0" encoding="utf-8"?>
<sst xmlns="http://schemas.openxmlformats.org/spreadsheetml/2006/main" count="617" uniqueCount="378">
  <si>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</si>
  <si>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</si>
  <si>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</si>
  <si>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</si>
  <si>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</si>
  <si>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</si>
  <si>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</si>
  <si>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</si>
  <si>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</si>
  <si>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</si>
  <si>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</si>
  <si>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</si>
  <si>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</si>
  <si>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</si>
  <si>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</si>
  <si>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</si>
  <si>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</si>
  <si>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</si>
  <si>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</si>
  <si>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Total utlåning miljarder kronor</t>
  </si>
  <si>
    <t>bankaktiebolag</t>
  </si>
  <si>
    <t>Anställda i banker</t>
  </si>
  <si>
    <t>Totala bostadslån till allmänheten</t>
  </si>
  <si>
    <t>objektsfördelad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</si>
  <si>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</si>
  <si>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</si>
  <si>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</si>
  <si>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</si>
  <si>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</si>
  <si>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</si>
  <si>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</si>
  <si>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</si>
  <si>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</si>
  <si>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</si>
  <si>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</si>
  <si>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</si>
  <si>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</si>
  <si>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</si>
  <si>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</si>
  <si>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</si>
  <si>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</si>
  <si>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</si>
  <si>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</si>
  <si>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</si>
  <si>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</si>
  <si>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</si>
  <si>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</si>
  <si>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</si>
  <si>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</si>
  <si>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</si>
  <si>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</si>
  <si>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</si>
  <si>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</si>
  <si>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</si>
  <si>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Obligationer</t>
  </si>
  <si>
    <t>Elektronisk girering</t>
  </si>
  <si>
    <t>Övrigt</t>
  </si>
  <si>
    <t>Autogiro</t>
  </si>
  <si>
    <t>Hushållens lån, säkerhetsfördelad</t>
  </si>
  <si>
    <t>Betalningar i realtid (Swish)</t>
  </si>
  <si>
    <t>Totala lån, miljarder kronor</t>
  </si>
  <si>
    <t>förändring föregående år, procent</t>
  </si>
  <si>
    <t>Övriga fastigheter</t>
  </si>
  <si>
    <t>Antal betalkort</t>
  </si>
  <si>
    <t>Blancolån (lån utan säkerhet)</t>
  </si>
  <si>
    <t>Totalt antal, miljoner</t>
  </si>
  <si>
    <t>Finansiella instrument</t>
  </si>
  <si>
    <t xml:space="preserve">bankkort </t>
  </si>
  <si>
    <t>Borgen</t>
  </si>
  <si>
    <t>övriga betal- och kreditkort</t>
  </si>
  <si>
    <t>Övriga säkerheter</t>
  </si>
  <si>
    <t>E-faktura, privatkunder</t>
  </si>
  <si>
    <t>Antal e-fakturor, miljoner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</si>
  <si>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</si>
  <si>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</si>
  <si>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</si>
  <si>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</si>
  <si>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</si>
  <si>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</si>
  <si>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</si>
  <si>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</si>
  <si>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</si>
  <si>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</si>
  <si>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</si>
  <si>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</si>
  <si>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</si>
  <si>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</si>
  <si>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</si>
  <si>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</si>
  <si>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</si>
  <si>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</si>
  <si>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</si>
  <si>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</si>
  <si>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</si>
  <si>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</si>
  <si>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</si>
  <si>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</si>
  <si>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</si>
  <si>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</si>
  <si>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</si>
  <si>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</si>
  <si>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</si>
  <si>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filial</t>
  </si>
  <si>
    <t>IKANO Bank</t>
  </si>
  <si>
    <t>Volvofinans Bank</t>
  </si>
  <si>
    <t>Nordnet Bank</t>
  </si>
  <si>
    <t>Santander Consumer Bank, filial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</si>
  <si>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</si>
  <si>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</si>
  <si>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</si>
  <si>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</si>
  <si>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</si>
  <si>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</si>
  <si>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</si>
  <si>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</si>
  <si>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SEB Kort Bank</t>
  </si>
  <si>
    <t>Ålandsbanken, filial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</si>
  <si>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</si>
  <si>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</si>
  <si>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</si>
  <si>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filial</t>
  </si>
  <si>
    <t>Carnegie Investment Bank</t>
  </si>
  <si>
    <t>Forex Bank</t>
  </si>
  <si>
    <t>Bluestep Bank</t>
  </si>
  <si>
    <t>Sparbanken Lidköping</t>
  </si>
  <si>
    <t>Toyota Kreditbank, filial</t>
  </si>
  <si>
    <t>Citibank Europe, filial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</si>
  <si>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</si>
  <si>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</si>
  <si>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</si>
  <si>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</si>
  <si>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</si>
  <si>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</si>
  <si>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</si>
  <si>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</si>
  <si>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</si>
  <si>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filial</t>
  </si>
  <si>
    <r>
      <t>Vimmerby Sparbank</t>
    </r>
    <r>
      <rPr>
        <vertAlign val="superscript"/>
        <sz val="9"/>
        <rFont val="Arial"/>
        <family val="2"/>
      </rPr>
      <t>8</t>
    </r>
  </si>
  <si>
    <t>Aareal Bank, filial</t>
  </si>
  <si>
    <t>UBS UK Stockholm, filial</t>
  </si>
  <si>
    <t>Deutsche Bank, filial</t>
  </si>
  <si>
    <t>UBS Europe, filial</t>
  </si>
  <si>
    <t>Evli Bank, filial</t>
  </si>
  <si>
    <t>Bigbank, filial</t>
  </si>
  <si>
    <t>Barclays Bank, filial</t>
  </si>
  <si>
    <t>Catella Bank, filial</t>
  </si>
  <si>
    <t>J.P. Morgan Europe, filial</t>
  </si>
  <si>
    <t>J.P. Morgan Securities, filial</t>
  </si>
  <si>
    <t>Northern Trust Global Services, filial</t>
  </si>
  <si>
    <t>Standard Chartered Bank,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</si>
  <si>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</si>
  <si>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</si>
  <si>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</si>
  <si>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</si>
  <si>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</si>
  <si>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</si>
  <si>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</si>
  <si>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</si>
  <si>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</si>
  <si>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dagligvarubutiker. För banker med kundkontakt enbart via internet och telefon anges som regel</t>
  </si>
  <si>
    <t xml:space="preserve">     ett kontor.</t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</si>
  <si>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</si>
  <si>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</si>
  <si>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</si>
  <si>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</si>
  <si>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</si>
  <si>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</si>
  <si>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</si>
  <si>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</si>
  <si>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t>,</t>
  </si>
  <si>
    <t xml:space="preserve">Från föregående år är följande banker inte längre registrerade hos Finansinspektionen: 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</si>
  <si>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</si>
  <si>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</si>
  <si>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</si>
  <si>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</si>
  <si>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</si>
  <si>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</si>
  <si>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</si>
  <si>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</si>
  <si>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</si>
  <si>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</si>
  <si>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</si>
  <si>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</si>
  <si>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Total</t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</si>
  <si>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</si>
  <si>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</si>
  <si>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</si>
  <si>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</si>
  <si>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</si>
  <si>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</si>
  <si>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</si>
  <si>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</si>
  <si>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</si>
  <si>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</si>
  <si>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Bostadsinstitut, finansbolag och övriga kreditinstitut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</si>
  <si>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</si>
  <si>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</si>
  <si>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</si>
  <si>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</si>
  <si>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</si>
  <si>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</si>
  <si>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Nordea</t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</si>
  <si>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</si>
  <si>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</si>
  <si>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</si>
  <si>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</si>
  <si>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</si>
  <si>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</si>
  <si>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</si>
  <si>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</si>
  <si>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</si>
  <si>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</si>
  <si>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</si>
  <si>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</si>
  <si>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</si>
  <si>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</si>
  <si>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</si>
  <si>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</si>
  <si>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</si>
  <si>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</si>
  <si>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</si>
  <si>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</si>
  <si>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</si>
  <si>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t>Totalt samtliga (47 st)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</si>
  <si>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</si>
  <si>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</si>
  <si>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</si>
  <si>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</si>
  <si>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</si>
  <si>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</si>
  <si>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</si>
  <si>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</si>
  <si>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</si>
  <si>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</si>
  <si>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</si>
  <si>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</si>
  <si>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</si>
  <si>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</si>
  <si>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</si>
  <si>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</si>
  <si>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</si>
  <si>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</si>
  <si>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</si>
  <si>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</si>
  <si>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</si>
  <si>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</si>
  <si>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</si>
  <si>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</si>
  <si>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</si>
  <si>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</si>
  <si>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</si>
  <si>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</si>
  <si>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</si>
  <si>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</si>
  <si>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</si>
  <si>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</si>
  <si>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</si>
  <si>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</si>
  <si>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</si>
  <si>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</si>
  <si>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</si>
  <si>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</si>
  <si>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</si>
  <si>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</si>
  <si>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</si>
  <si>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</si>
  <si>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</si>
  <si>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</si>
  <si>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</si>
  <si>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</si>
  <si>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</si>
  <si>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</si>
  <si>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</si>
  <si>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</si>
  <si>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</si>
  <si>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</si>
  <si>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</si>
  <si>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</si>
  <si>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</si>
  <si>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</si>
  <si>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</si>
  <si>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</si>
  <si>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</si>
  <si>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</si>
  <si>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</si>
  <si>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</si>
  <si>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</si>
  <si>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</si>
  <si>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</si>
  <si>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</si>
  <si>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</si>
  <si>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</si>
  <si>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</si>
  <si>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</si>
  <si>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</si>
  <si>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Folksam (inkl. KPA och Förenade Liv)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</si>
  <si>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</si>
  <si>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</si>
  <si>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</si>
  <si>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</si>
  <si>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</si>
  <si>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</si>
  <si>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Danica Pension (Danske Bank)</t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</si>
  <si>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</si>
  <si>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t>Källa: Svensk Försäkring</t>
  </si>
  <si>
    <t>11 Använding av olika betalningsinstrument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</si>
  <si>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</si>
  <si>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</si>
  <si>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</si>
  <si>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</si>
  <si>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</si>
  <si>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</si>
  <si>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</si>
  <si>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</si>
  <si>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</si>
  <si>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</si>
  <si>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</si>
  <si>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</si>
  <si>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</si>
  <si>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</si>
  <si>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</si>
  <si>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</si>
  <si>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</si>
  <si>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</si>
  <si>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</si>
  <si>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</si>
  <si>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</si>
  <si>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</si>
  <si>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</si>
  <si>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</si>
  <si>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</si>
  <si>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</si>
  <si>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Express Bank, filial</t>
  </si>
  <si>
    <t>J.P. Morgan AG, filial</t>
  </si>
  <si>
    <t>J.P. Morgan Bank Luxemburg, filial</t>
  </si>
  <si>
    <r>
      <t>Nordea Bank, filial</t>
    </r>
    <r>
      <rPr>
        <vertAlign val="superscript"/>
        <sz val="9"/>
        <rFont val="Arial"/>
        <family val="2"/>
      </rPr>
      <t>5</t>
    </r>
  </si>
  <si>
    <r>
      <t xml:space="preserve">5 </t>
    </r>
    <r>
      <rPr>
        <sz val="8"/>
        <rFont val="Arial"/>
        <family val="2"/>
      </rPr>
      <t xml:space="preserve">    Från oktober 2018 har Nordea flyttat huvudkontoret från Sverige till Finland. Nordeas bankverksamhet i Sverige sker efter </t>
    </r>
  </si>
  <si>
    <t xml:space="preserve">      huvudkonterets flytt, i den svenska filialen Nordea Bank Abp.</t>
  </si>
  <si>
    <r>
      <t>SBAB Bank</t>
    </r>
    <r>
      <rPr>
        <vertAlign val="superscript"/>
        <sz val="10"/>
        <rFont val="Arial"/>
        <family val="2"/>
      </rPr>
      <t>5</t>
    </r>
  </si>
  <si>
    <r>
      <t>Danske Bank, filial</t>
    </r>
    <r>
      <rPr>
        <vertAlign val="superscript"/>
        <sz val="10"/>
        <rFont val="Arial"/>
        <family val="2"/>
      </rPr>
      <t>6</t>
    </r>
  </si>
  <si>
    <t>Omfattar in- och utlåning från Nordea Bank filial (från 2018), Nordea Bank (tom. 2017), Nordea Finans och Nordea Hypotek.</t>
  </si>
  <si>
    <t>Koncernnivå</t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</si>
  <si>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2018-12-31</t>
    </r>
  </si>
  <si>
    <t xml:space="preserve">    av bankens tidigare utländska dotterbanker i Danmark, Finland och Norge. Minskningen av stocken under 2018 </t>
  </si>
  <si>
    <t xml:space="preserve">    förklaras till stora delar av Nordeas flytt av huvudkontor till Finland samt Handelslbankens omvandling av brittisk</t>
  </si>
  <si>
    <t xml:space="preserve">    bankfilial till dotterbolag.</t>
  </si>
  <si>
    <t>Societe Generale Bank, filial</t>
  </si>
  <si>
    <t>Adyen Nordic Bank, filial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</si>
  <si>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2018-12-31</t>
    </r>
  </si>
  <si>
    <t>..</t>
  </si>
  <si>
    <t>9  Näringslivsinstitut 2018-12-31</t>
  </si>
  <si>
    <r>
      <t>10 Livförsäkringsbolag 2018-12-31</t>
    </r>
    <r>
      <rPr>
        <b/>
        <vertAlign val="superscript"/>
        <sz val="12"/>
        <rFont val="Arial"/>
        <family val="2"/>
      </rPr>
      <t>1</t>
    </r>
  </si>
  <si>
    <t xml:space="preserve">Sparbanken i Enköping </t>
  </si>
  <si>
    <t>1 Bankaktiebolag 2018-12-31</t>
  </si>
  <si>
    <r>
      <t>Bank of China, filial</t>
    </r>
    <r>
      <rPr>
        <vertAlign val="superscript"/>
        <sz val="9"/>
        <rFont val="Arial"/>
        <family val="2"/>
      </rPr>
      <t>9</t>
    </r>
  </si>
  <si>
    <t>Svea Bank</t>
  </si>
  <si>
    <t>National Westminster Bank, filial</t>
  </si>
  <si>
    <r>
      <t>Bank of America Merrill Lynch, filial</t>
    </r>
    <r>
      <rPr>
        <vertAlign val="superscript"/>
        <sz val="9"/>
        <rFont val="Arial"/>
        <family val="2"/>
      </rPr>
      <t>10</t>
    </r>
  </si>
  <si>
    <r>
      <t>Crédit Agricole CIB, filial</t>
    </r>
    <r>
      <rPr>
        <vertAlign val="superscript"/>
        <sz val="9"/>
        <rFont val="Arial"/>
        <family val="2"/>
      </rPr>
      <t>11</t>
    </r>
  </si>
  <si>
    <r>
      <t xml:space="preserve">11    </t>
    </r>
    <r>
      <rPr>
        <sz val="8"/>
        <rFont val="Arial"/>
        <family val="2"/>
      </rPr>
      <t>Filialens fullständiga namn är Crédit Agricole Corporate and Investment Bank.</t>
    </r>
  </si>
  <si>
    <r>
      <t>Credit Suisse, filial</t>
    </r>
    <r>
      <rPr>
        <vertAlign val="superscript"/>
        <sz val="9"/>
        <rFont val="Arial"/>
        <family val="2"/>
      </rPr>
      <t>12</t>
    </r>
  </si>
  <si>
    <t>HSBC Private Bank, filial</t>
  </si>
  <si>
    <t>Klarna Bank</t>
  </si>
  <si>
    <t>Netfonds</t>
  </si>
  <si>
    <r>
      <t>Renault Finance Nordic bankfilial</t>
    </r>
    <r>
      <rPr>
        <vertAlign val="superscript"/>
        <sz val="9"/>
        <rFont val="Arial"/>
        <family val="2"/>
      </rPr>
      <t>14</t>
    </r>
  </si>
  <si>
    <r>
      <t xml:space="preserve">14    </t>
    </r>
    <r>
      <rPr>
        <sz val="8"/>
        <rFont val="Arial"/>
        <family val="2"/>
      </rPr>
      <t>Filialens fullständiga namn är Renault Finance Nordic bankfilial till RCI Banque SA Frankrike.</t>
    </r>
  </si>
  <si>
    <r>
      <t xml:space="preserve">9   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</si>
  <si>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10   </t>
    </r>
    <r>
      <rPr>
        <sz val="8"/>
        <rFont val="Arial"/>
        <family val="2"/>
      </rPr>
      <t xml:space="preserve"> Filialens fullständiga namn är Bank of America Merrill Lynch International Designated Activity Company, Stockholm filial</t>
    </r>
  </si>
  <si>
    <r>
      <t xml:space="preserve">12    </t>
    </r>
    <r>
      <rPr>
        <sz val="8"/>
        <rFont val="Arial"/>
        <family val="2"/>
      </rPr>
      <t>Filialens fullständiga namn är Credit Suisse International, (UK) Bank Sweden Branch (filial).</t>
    </r>
  </si>
  <si>
    <r>
      <t xml:space="preserve">13    </t>
    </r>
    <r>
      <rPr>
        <sz val="8"/>
        <rFont val="Arial"/>
        <family val="2"/>
      </rPr>
      <t>Filialens fullständiga namn är Landesbank Hessen-Thüringen Girozentrale Stockholm, filial.</t>
    </r>
  </si>
  <si>
    <r>
      <t>Landesbank Hessen-Thüringen, fil.</t>
    </r>
    <r>
      <rPr>
        <vertAlign val="superscript"/>
        <sz val="9"/>
        <rFont val="Arial"/>
        <family val="2"/>
      </rPr>
      <t>13</t>
    </r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</si>
  <si>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</si>
  <si>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</si>
  <si>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</si>
  <si>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</si>
  <si>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</si>
  <si>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t xml:space="preserve">    2018 förklaras till stora delar av Nordeas flytt av huvudkontor till Finland samt Handelslbankens omvandling av brittisk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</si>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</sst>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  <numFmt numFmtId="168" formatCode="0.0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39" fillId="0" borderId="0" applyNumberFormat="0" applyBorder="0" applyAlignment="0"/>
  </cellStyleXfs>
  <cellXfs count="209">
    <xf numFmtId="0" fontId="0" fillId="0" borderId="0" xfId="0"/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9" fontId="0" fillId="0" borderId="0" xfId="0" applyNumberFormat="1"/>
    <xf numFmtId="0" fontId="8" fillId="0" borderId="0" xfId="0" applyFont="1"/>
    <xf numFmtId="0" fontId="0" fillId="0" borderId="1" xfId="0" applyBorder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13" fillId="0" borderId="0" xfId="0" applyFont="1"/>
    <xf numFmtId="0" fontId="6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2" fillId="0" borderId="0" xfId="0" applyFont="1"/>
    <xf numFmtId="0" fontId="17" fillId="0" borderId="0" xfId="0" applyFont="1"/>
    <xf numFmtId="0" fontId="18" fillId="0" borderId="0" xfId="0" applyFont="1"/>
    <xf numFmtId="3" fontId="5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16" fillId="0" borderId="0" xfId="0" applyFont="1"/>
    <xf numFmtId="3" fontId="22" fillId="0" borderId="0" xfId="0" applyNumberFormat="1" applyFont="1"/>
    <xf numFmtId="0" fontId="0" fillId="0" borderId="2" xfId="0" applyBorder="1"/>
    <xf numFmtId="0" fontId="15" fillId="0" borderId="2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3" fontId="21" fillId="0" borderId="0" xfId="0" applyNumberFormat="1" applyFont="1"/>
    <xf numFmtId="0" fontId="13" fillId="0" borderId="0" xfId="0" applyFont="1" applyAlignment="1">
      <alignment horizontal="left"/>
    </xf>
    <xf numFmtId="3" fontId="8" fillId="0" borderId="0" xfId="0" applyNumberFormat="1" applyFont="1"/>
    <xf numFmtId="3" fontId="16" fillId="0" borderId="0" xfId="0" applyNumberFormat="1" applyFont="1"/>
    <xf numFmtId="0" fontId="24" fillId="0" borderId="0" xfId="0" applyFont="1"/>
    <xf numFmtId="3" fontId="25" fillId="0" borderId="0" xfId="0" applyNumberFormat="1" applyFont="1"/>
    <xf numFmtId="14" fontId="6" fillId="0" borderId="0" xfId="0" applyNumberFormat="1" applyFont="1"/>
    <xf numFmtId="0" fontId="27" fillId="0" borderId="0" xfId="0" applyFont="1"/>
    <xf numFmtId="3" fontId="16" fillId="0" borderId="0" xfId="0" applyNumberFormat="1" applyFont="1" applyAlignment="1">
      <alignment horizontal="right"/>
    </xf>
    <xf numFmtId="3" fontId="16" fillId="0" borderId="0" xfId="0" quotePrefix="1" applyNumberFormat="1" applyFont="1" applyAlignment="1">
      <alignment horizontal="right"/>
    </xf>
    <xf numFmtId="1" fontId="0" fillId="0" borderId="0" xfId="0" applyNumberFormat="1"/>
    <xf numFmtId="0" fontId="4" fillId="0" borderId="2" xfId="0" applyFont="1" applyBorder="1"/>
    <xf numFmtId="0" fontId="29" fillId="0" borderId="0" xfId="0" applyFont="1"/>
    <xf numFmtId="3" fontId="15" fillId="0" borderId="3" xfId="0" applyNumberFormat="1" applyFont="1" applyBorder="1"/>
    <xf numFmtId="0" fontId="15" fillId="0" borderId="3" xfId="0" applyFont="1" applyBorder="1"/>
    <xf numFmtId="0" fontId="17" fillId="0" borderId="0" xfId="0" applyFont="1" applyAlignment="1">
      <alignment horizontal="left"/>
    </xf>
    <xf numFmtId="0" fontId="30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6" fillId="0" borderId="0" xfId="0" applyFont="1" applyAlignment="1">
      <alignment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7" fillId="0" borderId="0" xfId="0" applyFont="1" applyAlignment="1">
      <alignment horizontal="left"/>
    </xf>
    <xf numFmtId="0" fontId="11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7" fillId="0" borderId="0" xfId="0" applyNumberFormat="1" applyFont="1" applyProtection="1">
      <protection locked="0"/>
    </xf>
    <xf numFmtId="0" fontId="28" fillId="0" borderId="0" xfId="0" applyFont="1"/>
    <xf numFmtId="3" fontId="7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4" fillId="0" borderId="0" xfId="0" applyNumberFormat="1" applyFont="1" applyProtection="1">
      <protection locked="0"/>
    </xf>
    <xf numFmtId="3" fontId="7" fillId="0" borderId="2" xfId="0" applyNumberFormat="1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0" fontId="9" fillId="0" borderId="0" xfId="0" applyFont="1" applyFill="1"/>
    <xf numFmtId="0" fontId="0" fillId="0" borderId="0" xfId="0" applyFill="1"/>
    <xf numFmtId="0" fontId="0" fillId="0" borderId="1" xfId="0" applyFill="1" applyBorder="1"/>
    <xf numFmtId="0" fontId="7" fillId="0" borderId="0" xfId="0" applyFont="1" applyFill="1"/>
    <xf numFmtId="3" fontId="7" fillId="0" borderId="0" xfId="0" applyNumberFormat="1" applyFont="1" applyFill="1"/>
    <xf numFmtId="3" fontId="0" fillId="0" borderId="0" xfId="0" applyNumberFormat="1" applyFill="1"/>
    <xf numFmtId="0" fontId="7" fillId="0" borderId="1" xfId="0" applyFont="1" applyFill="1" applyBorder="1"/>
    <xf numFmtId="3" fontId="7" fillId="0" borderId="1" xfId="0" applyNumberFormat="1" applyFont="1" applyFill="1" applyBorder="1"/>
    <xf numFmtId="0" fontId="4" fillId="0" borderId="1" xfId="0" applyFont="1" applyFill="1" applyBorder="1"/>
    <xf numFmtId="0" fontId="30" fillId="0" borderId="0" xfId="0" applyFont="1" applyFill="1"/>
    <xf numFmtId="3" fontId="30" fillId="0" borderId="0" xfId="0" applyNumberFormat="1" applyFont="1" applyFill="1"/>
    <xf numFmtId="0" fontId="4" fillId="0" borderId="0" xfId="0" applyFont="1" applyFill="1"/>
    <xf numFmtId="14" fontId="30" fillId="0" borderId="1" xfId="0" applyNumberFormat="1" applyFont="1" applyFill="1" applyBorder="1"/>
    <xf numFmtId="0" fontId="30" fillId="0" borderId="1" xfId="0" applyFont="1" applyFill="1" applyBorder="1"/>
    <xf numFmtId="1" fontId="30" fillId="0" borderId="1" xfId="0" applyNumberFormat="1" applyFont="1" applyFill="1" applyBorder="1"/>
    <xf numFmtId="1" fontId="30" fillId="0" borderId="0" xfId="0" applyNumberFormat="1" applyFont="1" applyFill="1"/>
    <xf numFmtId="9" fontId="31" fillId="0" borderId="0" xfId="2" applyFont="1" applyFill="1"/>
    <xf numFmtId="9" fontId="31" fillId="0" borderId="0" xfId="0" applyNumberFormat="1" applyFont="1" applyFill="1"/>
    <xf numFmtId="9" fontId="30" fillId="0" borderId="0" xfId="2" applyFont="1" applyFill="1"/>
    <xf numFmtId="0" fontId="7" fillId="0" borderId="2" xfId="0" quotePrefix="1" applyFont="1" applyFill="1" applyBorder="1" applyAlignment="1">
      <alignment horizontal="right"/>
    </xf>
    <xf numFmtId="0" fontId="30" fillId="0" borderId="0" xfId="0" applyFont="1" applyFill="1" applyAlignment="1">
      <alignment horizontal="left"/>
    </xf>
    <xf numFmtId="164" fontId="30" fillId="0" borderId="0" xfId="0" applyNumberFormat="1" applyFont="1" applyFill="1"/>
    <xf numFmtId="168" fontId="31" fillId="0" borderId="0" xfId="2" applyNumberFormat="1" applyFont="1" applyFill="1"/>
    <xf numFmtId="0" fontId="0" fillId="0" borderId="2" xfId="0" applyFill="1" applyBorder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14" fontId="4" fillId="0" borderId="0" xfId="0" applyNumberFormat="1" applyFont="1" applyFill="1"/>
    <xf numFmtId="0" fontId="5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3" fontId="4" fillId="0" borderId="0" xfId="0" applyNumberFormat="1" applyFont="1" applyFill="1"/>
    <xf numFmtId="0" fontId="13" fillId="0" borderId="0" xfId="0" applyFont="1" applyFill="1" applyAlignment="1">
      <alignment readingOrder="1"/>
    </xf>
    <xf numFmtId="0" fontId="17" fillId="0" borderId="0" xfId="0" applyFont="1" applyFill="1" applyAlignment="1">
      <alignment vertical="top" readingOrder="1"/>
    </xf>
    <xf numFmtId="0" fontId="0" fillId="0" borderId="0" xfId="0" applyFill="1" applyAlignment="1">
      <alignment vertical="top"/>
    </xf>
    <xf numFmtId="3" fontId="0" fillId="0" borderId="0" xfId="0" applyNumberFormat="1" applyFill="1" applyAlignment="1">
      <alignment vertical="top"/>
    </xf>
    <xf numFmtId="0" fontId="13" fillId="0" borderId="0" xfId="0" applyFont="1" applyFill="1"/>
    <xf numFmtId="0" fontId="13" fillId="0" borderId="0" xfId="0" applyFont="1" applyFill="1" applyAlignment="1">
      <alignment wrapText="1" readingOrder="1"/>
    </xf>
    <xf numFmtId="0" fontId="13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7" fillId="0" borderId="0" xfId="0" applyNumberFormat="1" applyFont="1" applyFill="1" applyAlignment="1" applyProtection="1">
      <alignment horizontal="right"/>
      <protection locked="0"/>
    </xf>
    <xf numFmtId="3" fontId="7" fillId="0" borderId="0" xfId="0" applyNumberFormat="1" applyFont="1" applyFill="1" applyAlignment="1">
      <alignment horizontal="right"/>
    </xf>
    <xf numFmtId="1" fontId="0" fillId="0" borderId="0" xfId="0" applyNumberFormat="1" applyFill="1"/>
    <xf numFmtId="3" fontId="7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64" fontId="0" fillId="0" borderId="2" xfId="0" applyNumberFormat="1" applyFill="1" applyBorder="1"/>
    <xf numFmtId="0" fontId="17" fillId="0" borderId="0" xfId="0" applyFont="1" applyFill="1" applyAlignment="1">
      <alignment readingOrder="1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center"/>
    </xf>
    <xf numFmtId="1" fontId="9" fillId="0" borderId="0" xfId="0" applyNumberFormat="1" applyFont="1" applyFill="1"/>
    <xf numFmtId="0" fontId="9" fillId="0" borderId="1" xfId="0" applyFont="1" applyFill="1" applyBorder="1"/>
    <xf numFmtId="0" fontId="6" fillId="0" borderId="3" xfId="0" applyFont="1" applyFill="1" applyBorder="1" applyAlignment="1">
      <alignment wrapText="1"/>
    </xf>
    <xf numFmtId="166" fontId="4" fillId="0" borderId="3" xfId="0" applyNumberFormat="1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1" fontId="13" fillId="0" borderId="0" xfId="0" applyNumberFormat="1" applyFont="1" applyFill="1"/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1" fontId="7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left"/>
    </xf>
    <xf numFmtId="3" fontId="4" fillId="0" borderId="3" xfId="0" applyNumberFormat="1" applyFont="1" applyFill="1" applyBorder="1"/>
    <xf numFmtId="0" fontId="4" fillId="0" borderId="3" xfId="0" applyFon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5" fontId="4" fillId="0" borderId="3" xfId="0" applyNumberFormat="1" applyFont="1" applyFill="1" applyBorder="1"/>
    <xf numFmtId="0" fontId="5" fillId="0" borderId="0" xfId="0" applyFont="1" applyFill="1"/>
    <xf numFmtId="3" fontId="5" fillId="0" borderId="0" xfId="0" applyNumberFormat="1" applyFont="1" applyFill="1"/>
    <xf numFmtId="0" fontId="33" fillId="0" borderId="3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wrapText="1"/>
    </xf>
    <xf numFmtId="0" fontId="34" fillId="0" borderId="3" xfId="0" applyFont="1" applyFill="1" applyBorder="1" applyAlignment="1">
      <alignment wrapText="1"/>
    </xf>
    <xf numFmtId="0" fontId="32" fillId="0" borderId="4" xfId="0" applyFont="1" applyFill="1" applyBorder="1" applyAlignment="1">
      <alignment wrapText="1"/>
    </xf>
    <xf numFmtId="0" fontId="34" fillId="0" borderId="3" xfId="4" applyFont="1" applyFill="1" applyBorder="1" applyAlignment="1">
      <alignment wrapText="1"/>
    </xf>
    <xf numFmtId="0" fontId="32" fillId="0" borderId="3" xfId="4" applyFont="1" applyFill="1" applyBorder="1" applyAlignment="1">
      <alignment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0" fontId="32" fillId="0" borderId="0" xfId="0" applyFont="1" applyFill="1" applyAlignment="1">
      <alignment wrapText="1"/>
    </xf>
    <xf numFmtId="0" fontId="34" fillId="0" borderId="0" xfId="0" applyFont="1" applyFill="1" applyAlignment="1">
      <alignment wrapText="1"/>
    </xf>
    <xf numFmtId="0" fontId="32" fillId="0" borderId="5" xfId="0" applyFont="1" applyFill="1" applyBorder="1" applyAlignment="1">
      <alignment wrapText="1"/>
    </xf>
    <xf numFmtId="164" fontId="32" fillId="0" borderId="5" xfId="0" applyNumberFormat="1" applyFont="1" applyFill="1" applyBorder="1" applyAlignment="1">
      <alignment wrapText="1"/>
    </xf>
    <xf numFmtId="3" fontId="2" fillId="0" borderId="0" xfId="4" applyNumberFormat="1" applyFont="1" applyFill="1" applyAlignment="1">
      <alignment wrapText="1"/>
    </xf>
    <xf numFmtId="164" fontId="32" fillId="0" borderId="5" xfId="0" applyNumberFormat="1" applyFont="1" applyFill="1" applyBorder="1"/>
    <xf numFmtId="0" fontId="34" fillId="0" borderId="0" xfId="0" applyFont="1" applyFill="1"/>
    <xf numFmtId="164" fontId="0" fillId="0" borderId="5" xfId="0" applyNumberFormat="1" applyFill="1" applyBorder="1"/>
    <xf numFmtId="3" fontId="2" fillId="0" borderId="0" xfId="4" applyNumberFormat="1" applyFont="1" applyFill="1"/>
    <xf numFmtId="164" fontId="38" fillId="0" borderId="0" xfId="4" applyNumberFormat="1" applyFont="1" applyFill="1"/>
    <xf numFmtId="164" fontId="36" fillId="0" borderId="0" xfId="0" quotePrefix="1" applyNumberFormat="1" applyFont="1" applyFill="1"/>
    <xf numFmtId="0" fontId="0" fillId="0" borderId="5" xfId="0" applyFill="1" applyBorder="1" applyAlignment="1">
      <alignment wrapText="1"/>
    </xf>
    <xf numFmtId="0" fontId="0" fillId="0" borderId="5" xfId="0" applyFill="1" applyBorder="1"/>
    <xf numFmtId="164" fontId="36" fillId="0" borderId="0" xfId="0" applyNumberFormat="1" applyFont="1" applyFill="1"/>
    <xf numFmtId="0" fontId="37" fillId="0" borderId="0" xfId="0" applyFont="1" applyFill="1"/>
    <xf numFmtId="0" fontId="37" fillId="0" borderId="0" xfId="4" applyFont="1" applyFill="1"/>
    <xf numFmtId="164" fontId="34" fillId="0" borderId="0" xfId="0" applyNumberFormat="1" applyFont="1" applyFill="1"/>
    <xf numFmtId="3" fontId="1" fillId="0" borderId="0" xfId="4" applyNumberFormat="1" applyFont="1" applyFill="1" applyAlignment="1">
      <alignment horizontal="right"/>
    </xf>
    <xf numFmtId="164" fontId="38" fillId="0" borderId="0" xfId="4" applyNumberFormat="1" applyFont="1" applyFill="1" applyAlignment="1">
      <alignment horizontal="right"/>
    </xf>
    <xf numFmtId="3" fontId="4" fillId="0" borderId="0" xfId="3" applyNumberFormat="1" applyFont="1" applyFill="1"/>
    <xf numFmtId="3" fontId="7" fillId="0" borderId="0" xfId="3" applyNumberFormat="1" applyFill="1"/>
    <xf numFmtId="3" fontId="15" fillId="0" borderId="0" xfId="0" applyNumberFormat="1" applyFont="1" applyFill="1"/>
    <xf numFmtId="0" fontId="31" fillId="0" borderId="0" xfId="0" applyFont="1" applyFill="1"/>
    <xf numFmtId="0" fontId="30" fillId="0" borderId="1" xfId="0" quotePrefix="1" applyFont="1" applyFill="1" applyBorder="1"/>
    <xf numFmtId="1" fontId="30" fillId="0" borderId="1" xfId="0" quotePrefix="1" applyNumberFormat="1" applyFont="1" applyFill="1" applyBorder="1"/>
    <xf numFmtId="0" fontId="0" fillId="0" borderId="0" xfId="0" applyFill="1" applyAlignment="1">
      <alignment horizontal="right"/>
    </xf>
    <xf numFmtId="165" fontId="7" fillId="0" borderId="0" xfId="0" applyNumberFormat="1" applyFont="1" applyFill="1"/>
    <xf numFmtId="165" fontId="30" fillId="0" borderId="0" xfId="0" applyNumberFormat="1" applyFont="1" applyFill="1"/>
    <xf numFmtId="0" fontId="9" fillId="0" borderId="0" xfId="0" applyFont="1" applyFill="1" applyAlignment="1">
      <alignment wrapText="1"/>
    </xf>
    <xf numFmtId="0" fontId="0" fillId="0" borderId="0" xfId="0" applyFill="1" applyAlignment="1"/>
    <xf numFmtId="0" fontId="0" fillId="0" borderId="3" xfId="0" applyFill="1" applyBorder="1"/>
    <xf numFmtId="0" fontId="30" fillId="0" borderId="3" xfId="0" applyFont="1" applyFill="1" applyBorder="1" applyAlignment="1">
      <alignment horizontal="right" wrapText="1"/>
    </xf>
    <xf numFmtId="166" fontId="4" fillId="0" borderId="2" xfId="0" applyNumberFormat="1" applyFont="1" applyFill="1" applyBorder="1" applyAlignment="1">
      <alignment horizontal="left"/>
    </xf>
    <xf numFmtId="3" fontId="7" fillId="0" borderId="2" xfId="0" applyNumberFormat="1" applyFont="1" applyFill="1" applyBorder="1"/>
    <xf numFmtId="166" fontId="4" fillId="0" borderId="0" xfId="0" applyNumberFormat="1" applyFont="1" applyFill="1" applyAlignment="1">
      <alignment horizontal="left"/>
    </xf>
    <xf numFmtId="3" fontId="30" fillId="0" borderId="0" xfId="0" applyNumberFormat="1" applyFont="1" applyFill="1" applyAlignment="1">
      <alignment horizontal="right"/>
    </xf>
    <xf numFmtId="166" fontId="4" fillId="0" borderId="0" xfId="0" quotePrefix="1" applyNumberFormat="1" applyFont="1" applyFill="1" applyAlignment="1">
      <alignment horizontal="left"/>
    </xf>
    <xf numFmtId="3" fontId="0" fillId="0" borderId="0" xfId="0" applyNumberFormat="1" applyFill="1" applyAlignment="1" applyProtection="1">
      <alignment horizontal="right"/>
      <protection locked="0"/>
    </xf>
    <xf numFmtId="3" fontId="0" fillId="0" borderId="0" xfId="0" applyNumberFormat="1" applyFill="1" applyBorder="1"/>
    <xf numFmtId="3" fontId="30" fillId="0" borderId="0" xfId="0" applyNumberFormat="1" applyFont="1" applyFill="1" applyBorder="1"/>
    <xf numFmtId="3" fontId="7" fillId="0" borderId="0" xfId="0" applyNumberFormat="1" applyFont="1" applyFill="1" applyBorder="1"/>
    <xf numFmtId="166" fontId="4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0" fillId="0" borderId="1" xfId="0" applyNumberFormat="1" applyFont="1" applyFill="1" applyBorder="1"/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readingOrder="1"/>
    </xf>
    <xf numFmtId="3" fontId="17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5" xr:uid="{00000000-0005-0000-0000-000002000000}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showGridLines="0" tabSelected="1" zoomScaleNormal="100" workbookViewId="0">
      <selection activeCell="A2" sqref="A2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8" t="s">
        <v>0</v>
      </c>
    </row>
    <row r="2" spans="1:9">
      <c r="A2" s="73"/>
      <c r="B2" s="73"/>
      <c r="C2" s="73"/>
      <c r="D2" s="73"/>
      <c r="E2" s="73"/>
      <c r="F2" s="83" t="s">
        <v>1</v>
      </c>
      <c r="G2" s="73"/>
      <c r="H2" s="73"/>
      <c r="I2" s="73"/>
    </row>
    <row r="3" spans="1:9">
      <c r="A3" s="80" t="s">
        <v>2</v>
      </c>
      <c r="B3" s="74"/>
      <c r="C3" s="84">
        <v>43100</v>
      </c>
      <c r="D3" s="84">
        <v>43465</v>
      </c>
      <c r="E3" s="73"/>
      <c r="F3" s="80" t="s">
        <v>3</v>
      </c>
      <c r="G3" s="74"/>
      <c r="H3" s="74"/>
      <c r="I3" s="84">
        <v>43465</v>
      </c>
    </row>
    <row r="4" spans="1:9">
      <c r="A4" s="73" t="s">
        <v>4</v>
      </c>
      <c r="B4" s="73"/>
      <c r="C4" s="73">
        <f>SUM(C5:C9)</f>
        <v>119</v>
      </c>
      <c r="D4" s="73">
        <f>SUM(D5:D9)</f>
        <v>124</v>
      </c>
      <c r="E4" s="73"/>
      <c r="F4" s="73" t="s">
        <v>5</v>
      </c>
      <c r="G4" s="73"/>
      <c r="H4" s="90">
        <f>SUM(I5:I9)/I4</f>
        <v>1</v>
      </c>
      <c r="I4" s="76">
        <f>SUM(I5:I9)</f>
        <v>4370.4584396999999</v>
      </c>
    </row>
    <row r="5" spans="1:9" s="43" customFormat="1" ht="13.5">
      <c r="A5" s="81" t="s">
        <v>6</v>
      </c>
      <c r="B5" s="81" t="s">
        <v>7</v>
      </c>
      <c r="C5" s="81">
        <v>40</v>
      </c>
      <c r="D5" s="81">
        <v>39</v>
      </c>
      <c r="E5" s="81"/>
      <c r="F5" s="81" t="s">
        <v>6</v>
      </c>
      <c r="G5" s="81" t="s">
        <v>8</v>
      </c>
      <c r="H5" s="88">
        <f>I5/I$4</f>
        <v>0.44250644457169397</v>
      </c>
      <c r="I5" s="82">
        <v>1933.9560253000002</v>
      </c>
    </row>
    <row r="6" spans="1:9" s="43" customFormat="1" ht="13.5">
      <c r="A6" s="81"/>
      <c r="B6" s="81" t="s">
        <v>9</v>
      </c>
      <c r="C6" s="81">
        <v>1</v>
      </c>
      <c r="D6" s="81">
        <v>1</v>
      </c>
      <c r="E6" s="81"/>
      <c r="F6" s="81"/>
      <c r="G6" s="81" t="s">
        <v>10</v>
      </c>
      <c r="H6" s="88">
        <f>I6/I$4</f>
        <v>0.23678064415389666</v>
      </c>
      <c r="I6" s="82">
        <v>1034.8399646</v>
      </c>
    </row>
    <row r="7" spans="1:9" s="43" customFormat="1" ht="13.5">
      <c r="A7" s="81"/>
      <c r="B7" s="81" t="s">
        <v>11</v>
      </c>
      <c r="C7" s="81">
        <v>29</v>
      </c>
      <c r="D7" s="81">
        <v>35</v>
      </c>
      <c r="E7" s="81"/>
      <c r="F7" s="81"/>
      <c r="G7" s="81" t="s">
        <v>12</v>
      </c>
      <c r="H7" s="88">
        <f>I7/I$4</f>
        <v>4.4883531763652937E-2</v>
      </c>
      <c r="I7" s="82">
        <v>196.16161019999998</v>
      </c>
    </row>
    <row r="8" spans="1:9" s="43" customFormat="1" ht="13.5">
      <c r="A8" s="81"/>
      <c r="B8" s="81" t="s">
        <v>13</v>
      </c>
      <c r="C8" s="81">
        <v>47</v>
      </c>
      <c r="D8" s="81">
        <v>47</v>
      </c>
      <c r="E8" s="81"/>
      <c r="F8" s="81"/>
      <c r="G8" s="81" t="s">
        <v>14</v>
      </c>
      <c r="H8" s="88">
        <f>I8/I$4</f>
        <v>0.19351264874584961</v>
      </c>
      <c r="I8" s="82">
        <v>845.73898889999998</v>
      </c>
    </row>
    <row r="9" spans="1:9" ht="13.5">
      <c r="A9" s="73"/>
      <c r="B9" s="81" t="s">
        <v>15</v>
      </c>
      <c r="C9" s="81">
        <v>2</v>
      </c>
      <c r="D9" s="81">
        <v>2</v>
      </c>
      <c r="E9" s="73"/>
      <c r="F9" s="81"/>
      <c r="G9" s="81" t="s">
        <v>16</v>
      </c>
      <c r="H9" s="88">
        <f>I9/I$4</f>
        <v>8.2316730764906906E-2</v>
      </c>
      <c r="I9" s="82">
        <v>359.76185070000002</v>
      </c>
    </row>
    <row r="10" spans="1:9" ht="6.75" customHeight="1">
      <c r="A10" s="73"/>
      <c r="B10" s="81"/>
      <c r="C10" s="73"/>
      <c r="D10" s="73"/>
      <c r="E10" s="73"/>
      <c r="F10" s="81"/>
      <c r="G10" s="81"/>
      <c r="H10" s="88"/>
      <c r="I10" s="87"/>
    </row>
    <row r="11" spans="1:9">
      <c r="A11" s="80" t="s">
        <v>17</v>
      </c>
      <c r="B11" s="74"/>
      <c r="C11" s="84">
        <v>43100</v>
      </c>
      <c r="D11" s="84">
        <v>43465</v>
      </c>
      <c r="E11" s="73"/>
      <c r="F11" s="80" t="s">
        <v>18</v>
      </c>
      <c r="G11" s="74"/>
      <c r="H11" s="74"/>
      <c r="I11" s="84">
        <v>43465</v>
      </c>
    </row>
    <row r="12" spans="1:9">
      <c r="A12" s="73" t="s">
        <v>4</v>
      </c>
      <c r="B12" s="73"/>
      <c r="C12" s="77">
        <f>C13+C14</f>
        <v>1409</v>
      </c>
      <c r="D12" s="77">
        <f>D13+D14</f>
        <v>1312</v>
      </c>
      <c r="E12" s="73"/>
      <c r="F12" s="73" t="s">
        <v>19</v>
      </c>
      <c r="G12" s="73"/>
      <c r="H12" s="90">
        <f>SUM(I13:I17)/I12</f>
        <v>1</v>
      </c>
      <c r="I12" s="76">
        <f>SUM(I13:I17)</f>
        <v>4280.6762011999999</v>
      </c>
    </row>
    <row r="13" spans="1:9" ht="13.5">
      <c r="A13" s="81" t="s">
        <v>6</v>
      </c>
      <c r="B13" s="81" t="s">
        <v>20</v>
      </c>
      <c r="C13" s="81">
        <v>1272</v>
      </c>
      <c r="D13" s="82">
        <v>1176</v>
      </c>
      <c r="E13" s="73"/>
      <c r="F13" s="81" t="s">
        <v>6</v>
      </c>
      <c r="G13" s="81" t="s">
        <v>8</v>
      </c>
      <c r="H13" s="88">
        <f>I13/I$12</f>
        <v>0.2971569660988167</v>
      </c>
      <c r="I13" s="87">
        <v>1272.0327527999998</v>
      </c>
    </row>
    <row r="14" spans="1:9" ht="13.5">
      <c r="A14" s="81"/>
      <c r="B14" s="81" t="s">
        <v>13</v>
      </c>
      <c r="C14" s="81">
        <v>137</v>
      </c>
      <c r="D14" s="81">
        <v>136</v>
      </c>
      <c r="E14" s="73"/>
      <c r="F14" s="81"/>
      <c r="G14" s="81" t="s">
        <v>10</v>
      </c>
      <c r="H14" s="88">
        <f>I14/I$12</f>
        <v>0.32755186206490877</v>
      </c>
      <c r="I14" s="87">
        <v>1402.1434606</v>
      </c>
    </row>
    <row r="15" spans="1:9" s="43" customFormat="1" ht="13.5">
      <c r="A15" s="179"/>
      <c r="B15" s="73"/>
      <c r="C15" s="73"/>
      <c r="D15" s="73"/>
      <c r="E15" s="81"/>
      <c r="F15" s="81"/>
      <c r="G15" s="81" t="s">
        <v>12</v>
      </c>
      <c r="H15" s="88">
        <f>I15/I$12</f>
        <v>3.9829242457582972E-2</v>
      </c>
      <c r="I15" s="87">
        <v>170.49609030000002</v>
      </c>
    </row>
    <row r="16" spans="1:9" s="43" customFormat="1" ht="13.5">
      <c r="A16" s="80" t="s">
        <v>21</v>
      </c>
      <c r="B16" s="80"/>
      <c r="C16" s="85">
        <v>2017</v>
      </c>
      <c r="D16" s="85">
        <v>2018</v>
      </c>
      <c r="E16" s="81"/>
      <c r="F16" s="81"/>
      <c r="G16" s="81" t="s">
        <v>14</v>
      </c>
      <c r="H16" s="88">
        <f>I16/I$12</f>
        <v>0.30037350076596586</v>
      </c>
      <c r="I16" s="87">
        <v>1285.8016961999999</v>
      </c>
    </row>
    <row r="17" spans="1:9" ht="13.5">
      <c r="A17" s="73" t="s">
        <v>4</v>
      </c>
      <c r="B17" s="73"/>
      <c r="C17" s="77">
        <f>SUM(C18:C19)</f>
        <v>39773</v>
      </c>
      <c r="D17" s="77">
        <f>SUM(D18:D19)</f>
        <v>40067</v>
      </c>
      <c r="E17" s="73"/>
      <c r="F17" s="81"/>
      <c r="G17" s="81" t="s">
        <v>16</v>
      </c>
      <c r="H17" s="88">
        <f>I17/I$12</f>
        <v>3.5088428612725688E-2</v>
      </c>
      <c r="I17" s="87">
        <v>150.20220129999998</v>
      </c>
    </row>
    <row r="18" spans="1:9">
      <c r="A18" s="81" t="s">
        <v>6</v>
      </c>
      <c r="B18" s="81" t="s">
        <v>20</v>
      </c>
      <c r="C18" s="82">
        <v>37736</v>
      </c>
      <c r="D18" s="82">
        <v>38040</v>
      </c>
      <c r="E18" s="73"/>
      <c r="F18" s="73"/>
      <c r="G18" s="73"/>
      <c r="H18" s="73"/>
      <c r="I18" s="73"/>
    </row>
    <row r="19" spans="1:9">
      <c r="A19" s="81"/>
      <c r="B19" s="81" t="s">
        <v>13</v>
      </c>
      <c r="C19" s="82">
        <v>2037</v>
      </c>
      <c r="D19" s="82">
        <v>2027</v>
      </c>
      <c r="E19" s="73"/>
      <c r="F19" s="83" t="s">
        <v>22</v>
      </c>
      <c r="G19" s="73"/>
      <c r="H19" s="73"/>
      <c r="I19" s="73"/>
    </row>
    <row r="20" spans="1:9">
      <c r="A20" s="81"/>
      <c r="B20" s="81"/>
      <c r="C20" s="82"/>
      <c r="D20" s="82"/>
      <c r="E20" s="73"/>
      <c r="F20" s="80" t="s">
        <v>23</v>
      </c>
      <c r="G20" s="74"/>
      <c r="H20" s="74"/>
      <c r="I20" s="84">
        <v>43465</v>
      </c>
    </row>
    <row r="21" spans="1:9">
      <c r="A21" s="80" t="s">
        <v>24</v>
      </c>
      <c r="B21" s="85"/>
      <c r="C21" s="86">
        <v>2017</v>
      </c>
      <c r="D21" s="86">
        <v>2018</v>
      </c>
      <c r="E21" s="73"/>
      <c r="F21" s="73" t="s">
        <v>25</v>
      </c>
      <c r="G21" s="73"/>
      <c r="H21" s="90">
        <f>(SUM(I22:I23)+SUM(I24:I24))/I21</f>
        <v>1</v>
      </c>
      <c r="I21" s="77">
        <f>SUM(I22:I24)</f>
        <v>4190.507673099999</v>
      </c>
    </row>
    <row r="22" spans="1:9" ht="13.5">
      <c r="A22" s="75" t="s">
        <v>26</v>
      </c>
      <c r="B22" s="81"/>
      <c r="C22" s="82">
        <v>58</v>
      </c>
      <c r="D22" s="82">
        <v>62</v>
      </c>
      <c r="E22" s="73"/>
      <c r="F22" s="81" t="s">
        <v>6</v>
      </c>
      <c r="G22" s="81" t="s">
        <v>27</v>
      </c>
      <c r="H22" s="88">
        <f>I22/I$21</f>
        <v>0.54627203059302754</v>
      </c>
      <c r="I22" s="82">
        <v>2289.1571357999992</v>
      </c>
    </row>
    <row r="23" spans="1:9" ht="13.5">
      <c r="A23" s="73"/>
      <c r="B23" s="73"/>
      <c r="C23" s="73"/>
      <c r="D23" s="73"/>
      <c r="E23" s="73"/>
      <c r="F23" s="81"/>
      <c r="G23" s="81" t="s">
        <v>28</v>
      </c>
      <c r="H23" s="88">
        <f>I23/I$21</f>
        <v>0.25938113464804102</v>
      </c>
      <c r="I23" s="82">
        <v>1086.938635</v>
      </c>
    </row>
    <row r="24" spans="1:9" ht="13.5">
      <c r="A24" s="80" t="s">
        <v>29</v>
      </c>
      <c r="B24" s="80"/>
      <c r="C24" s="180">
        <v>2017</v>
      </c>
      <c r="D24" s="180">
        <v>2018</v>
      </c>
      <c r="E24" s="73"/>
      <c r="F24" s="81"/>
      <c r="G24" s="81" t="s">
        <v>30</v>
      </c>
      <c r="H24" s="88">
        <f>I24/I$21</f>
        <v>0.19434683475893147</v>
      </c>
      <c r="I24" s="82">
        <v>814.41190229999995</v>
      </c>
    </row>
    <row r="25" spans="1:9">
      <c r="A25" s="73" t="s">
        <v>31</v>
      </c>
      <c r="B25" s="73"/>
      <c r="C25" s="117">
        <v>2655</v>
      </c>
      <c r="D25" s="117">
        <v>2672</v>
      </c>
      <c r="E25" s="73"/>
      <c r="F25" s="73"/>
      <c r="G25" s="73"/>
      <c r="H25" s="73"/>
      <c r="I25" s="73"/>
    </row>
    <row r="26" spans="1:9">
      <c r="A26" s="73" t="s">
        <v>32</v>
      </c>
      <c r="B26" s="73"/>
      <c r="C26" s="73">
        <v>121</v>
      </c>
      <c r="D26" s="73">
        <v>91</v>
      </c>
      <c r="E26" s="73"/>
      <c r="F26" s="83" t="s">
        <v>33</v>
      </c>
      <c r="G26" s="73"/>
      <c r="H26" s="73"/>
      <c r="I26" s="73"/>
    </row>
    <row r="27" spans="1:9">
      <c r="A27" s="73" t="s">
        <v>34</v>
      </c>
      <c r="B27" s="73"/>
      <c r="C27" s="73">
        <v>130</v>
      </c>
      <c r="D27" s="73">
        <v>108</v>
      </c>
      <c r="E27" s="73"/>
      <c r="F27" s="80" t="s">
        <v>35</v>
      </c>
      <c r="G27" s="74"/>
      <c r="H27" s="74"/>
      <c r="I27" s="84"/>
    </row>
    <row r="28" spans="1:9">
      <c r="A28" s="73"/>
      <c r="B28" s="73"/>
      <c r="C28" s="73"/>
      <c r="D28" s="73"/>
      <c r="E28" s="73"/>
      <c r="F28" s="73" t="s">
        <v>36</v>
      </c>
      <c r="G28" s="73"/>
      <c r="H28" s="91">
        <v>2017</v>
      </c>
      <c r="I28" s="91">
        <v>2018</v>
      </c>
    </row>
    <row r="29" spans="1:9">
      <c r="A29" s="80" t="s">
        <v>37</v>
      </c>
      <c r="B29" s="80"/>
      <c r="C29" s="181">
        <v>2017</v>
      </c>
      <c r="D29" s="181">
        <v>2018</v>
      </c>
      <c r="E29" s="73"/>
      <c r="F29" s="81"/>
      <c r="G29" s="92" t="s">
        <v>38</v>
      </c>
      <c r="H29" s="90">
        <v>0.71690693121017979</v>
      </c>
      <c r="I29" s="90">
        <v>0.69126414900949951</v>
      </c>
    </row>
    <row r="30" spans="1:9">
      <c r="A30" s="73" t="s">
        <v>39</v>
      </c>
      <c r="B30" s="73"/>
      <c r="C30" s="117">
        <v>252801</v>
      </c>
      <c r="D30" s="117">
        <v>275411</v>
      </c>
      <c r="E30" s="73"/>
      <c r="F30" s="81"/>
      <c r="G30" s="92" t="s">
        <v>40</v>
      </c>
      <c r="H30" s="90">
        <v>0.19691126136675954</v>
      </c>
      <c r="I30" s="90">
        <v>0.23157478993120625</v>
      </c>
    </row>
    <row r="31" spans="1:9">
      <c r="A31" s="73" t="s">
        <v>32</v>
      </c>
      <c r="B31" s="73"/>
      <c r="C31" s="117">
        <v>3004</v>
      </c>
      <c r="D31" s="117">
        <v>3009</v>
      </c>
      <c r="E31" s="73"/>
      <c r="F31" s="81"/>
      <c r="G31" s="92" t="s">
        <v>41</v>
      </c>
      <c r="H31" s="90">
        <v>8.6181807423060711E-2</v>
      </c>
      <c r="I31" s="90">
        <v>7.7161061059294253E-2</v>
      </c>
    </row>
    <row r="32" spans="1:9" ht="13.5">
      <c r="A32" s="75" t="s">
        <v>34</v>
      </c>
      <c r="B32" s="73"/>
      <c r="C32" s="182">
        <v>881</v>
      </c>
      <c r="D32" s="182">
        <v>778</v>
      </c>
      <c r="E32" s="73"/>
      <c r="F32" s="81"/>
      <c r="G32" s="81"/>
      <c r="H32" s="88"/>
      <c r="I32" s="93"/>
    </row>
    <row r="33" spans="1:9" ht="13.5">
      <c r="A33" s="179"/>
      <c r="B33" s="73"/>
      <c r="C33" s="73"/>
      <c r="D33" s="73"/>
      <c r="E33" s="73"/>
      <c r="F33" s="80" t="s">
        <v>42</v>
      </c>
      <c r="G33" s="74"/>
      <c r="H33" s="74"/>
      <c r="I33" s="84">
        <v>43465</v>
      </c>
    </row>
    <row r="34" spans="1:9" s="43" customFormat="1">
      <c r="A34" s="80" t="s">
        <v>43</v>
      </c>
      <c r="B34" s="80"/>
      <c r="C34" s="181">
        <v>2017</v>
      </c>
      <c r="D34" s="181">
        <v>2018</v>
      </c>
      <c r="E34" s="81"/>
      <c r="F34" s="75" t="s">
        <v>44</v>
      </c>
      <c r="G34" s="73"/>
      <c r="H34" s="90">
        <f>SUM(I35:I40)/I34</f>
        <v>1</v>
      </c>
      <c r="I34" s="76">
        <f>SUM(I35:I40)</f>
        <v>5138.2599999999993</v>
      </c>
    </row>
    <row r="35" spans="1:9" s="43" customFormat="1" ht="13.5">
      <c r="A35" s="73" t="s">
        <v>45</v>
      </c>
      <c r="B35" s="73"/>
      <c r="C35" s="77">
        <f>SUM(C36:C41)</f>
        <v>4989</v>
      </c>
      <c r="D35" s="77">
        <f>SUM(D36:D41)</f>
        <v>5375</v>
      </c>
      <c r="E35" s="81"/>
      <c r="F35" s="81" t="s">
        <v>6</v>
      </c>
      <c r="G35" s="81" t="s">
        <v>46</v>
      </c>
      <c r="H35" s="88">
        <f>I35/I$34</f>
        <v>0.37403537384250707</v>
      </c>
      <c r="I35" s="76">
        <v>1921.8910000000001</v>
      </c>
    </row>
    <row r="36" spans="1:9" s="43" customFormat="1" ht="13.5">
      <c r="A36" s="81" t="s">
        <v>6</v>
      </c>
      <c r="B36" s="81" t="s">
        <v>47</v>
      </c>
      <c r="C36" s="82">
        <v>0</v>
      </c>
      <c r="D36" s="82">
        <v>0</v>
      </c>
      <c r="E36" s="81"/>
      <c r="F36" s="73"/>
      <c r="G36" s="81" t="s">
        <v>48</v>
      </c>
      <c r="H36" s="88">
        <f>I36/I$34</f>
        <v>0.2246258461035448</v>
      </c>
      <c r="I36" s="76">
        <v>1154.1859999999999</v>
      </c>
    </row>
    <row r="37" spans="1:9" s="43" customFormat="1" ht="13.5">
      <c r="A37" s="81"/>
      <c r="B37" s="81" t="s">
        <v>49</v>
      </c>
      <c r="C37" s="82">
        <v>574</v>
      </c>
      <c r="D37" s="82">
        <v>594</v>
      </c>
      <c r="E37" s="81"/>
      <c r="F37" s="73"/>
      <c r="G37" s="81" t="s">
        <v>50</v>
      </c>
      <c r="H37" s="88">
        <f t="shared" ref="H37:H40" si="0">I37/I$34</f>
        <v>0.20640022108651571</v>
      </c>
      <c r="I37" s="136">
        <v>1060.538</v>
      </c>
    </row>
    <row r="38" spans="1:9" s="43" customFormat="1" ht="13.5">
      <c r="A38" s="81"/>
      <c r="B38" s="81" t="s">
        <v>51</v>
      </c>
      <c r="C38" s="82">
        <v>2778</v>
      </c>
      <c r="D38" s="82">
        <v>2954</v>
      </c>
      <c r="E38" s="81"/>
      <c r="F38" s="73"/>
      <c r="G38" s="81" t="s">
        <v>52</v>
      </c>
      <c r="H38" s="88">
        <f t="shared" si="0"/>
        <v>0.15853752048358785</v>
      </c>
      <c r="I38" s="136">
        <v>814.60699999999997</v>
      </c>
    </row>
    <row r="39" spans="1:9" s="43" customFormat="1" ht="13.5">
      <c r="A39" s="81"/>
      <c r="B39" s="81" t="s">
        <v>53</v>
      </c>
      <c r="C39" s="82">
        <v>46</v>
      </c>
      <c r="D39" s="82">
        <v>41</v>
      </c>
      <c r="E39" s="81"/>
      <c r="F39" s="73"/>
      <c r="G39" s="81" t="s">
        <v>54</v>
      </c>
      <c r="H39" s="88">
        <f t="shared" si="0"/>
        <v>1.8640746089143023E-2</v>
      </c>
      <c r="I39" s="136">
        <v>95.781000000000006</v>
      </c>
    </row>
    <row r="40" spans="1:9" ht="13.5">
      <c r="A40" s="81"/>
      <c r="B40" s="81" t="s">
        <v>55</v>
      </c>
      <c r="C40" s="82">
        <v>1257</v>
      </c>
      <c r="D40" s="82">
        <v>1426</v>
      </c>
      <c r="E40" s="73"/>
      <c r="F40" s="73"/>
      <c r="G40" s="81" t="s">
        <v>56</v>
      </c>
      <c r="H40" s="88">
        <f t="shared" si="0"/>
        <v>1.7760292394701713E-2</v>
      </c>
      <c r="I40" s="118">
        <v>91.257000000000005</v>
      </c>
    </row>
    <row r="41" spans="1:9">
      <c r="A41" s="81"/>
      <c r="B41" s="81" t="s">
        <v>57</v>
      </c>
      <c r="C41" s="82">
        <v>334</v>
      </c>
      <c r="D41" s="82">
        <v>360</v>
      </c>
      <c r="E41" s="73"/>
      <c r="F41" s="73"/>
      <c r="G41" s="73"/>
      <c r="H41" s="73"/>
      <c r="I41" s="73"/>
    </row>
    <row r="42" spans="1:9">
      <c r="A42" s="81"/>
      <c r="B42" s="81"/>
      <c r="C42" s="82"/>
      <c r="D42" s="82"/>
      <c r="E42" s="73"/>
      <c r="F42" s="80" t="s">
        <v>58</v>
      </c>
      <c r="G42" s="85"/>
      <c r="H42" s="85"/>
      <c r="I42" s="84">
        <v>43465</v>
      </c>
    </row>
    <row r="43" spans="1:9">
      <c r="A43" s="80" t="s">
        <v>59</v>
      </c>
      <c r="B43" s="85"/>
      <c r="C43" s="74">
        <v>2017</v>
      </c>
      <c r="D43" s="74">
        <v>2018</v>
      </c>
      <c r="E43" s="73"/>
      <c r="F43" s="75" t="s">
        <v>60</v>
      </c>
      <c r="G43" s="81"/>
      <c r="H43" s="90">
        <f>SUM(I44:I50)/I43</f>
        <v>1</v>
      </c>
      <c r="I43" s="76">
        <f>SUM(I44:I50)</f>
        <v>3996.0859425999997</v>
      </c>
    </row>
    <row r="44" spans="1:9" s="43" customFormat="1" ht="13.5">
      <c r="A44" s="75" t="s">
        <v>32</v>
      </c>
      <c r="B44" s="81"/>
      <c r="C44" s="87">
        <v>277.18438500000002</v>
      </c>
      <c r="D44" s="87">
        <v>396.60234500000001</v>
      </c>
      <c r="E44" s="81"/>
      <c r="F44" s="81" t="s">
        <v>6</v>
      </c>
      <c r="G44" s="81" t="s">
        <v>27</v>
      </c>
      <c r="H44" s="88">
        <f t="shared" ref="H44:H50" si="1">I44/I$43</f>
        <v>0.55273917749198309</v>
      </c>
      <c r="I44" s="82">
        <v>2208.7932570999997</v>
      </c>
    </row>
    <row r="45" spans="1:9" s="43" customFormat="1" ht="13.5">
      <c r="A45" s="75" t="s">
        <v>61</v>
      </c>
      <c r="B45" s="81"/>
      <c r="C45" s="88">
        <v>0.65088972602739736</v>
      </c>
      <c r="D45" s="89">
        <v>0.43082499037599109</v>
      </c>
      <c r="E45" s="81"/>
      <c r="F45" s="81"/>
      <c r="G45" s="81" t="s">
        <v>28</v>
      </c>
      <c r="H45" s="88">
        <f t="shared" si="1"/>
        <v>0.27041962981329404</v>
      </c>
      <c r="I45" s="82">
        <v>1080.6200813</v>
      </c>
    </row>
    <row r="46" spans="1:9" s="43" customFormat="1" ht="13.5">
      <c r="A46" s="73"/>
      <c r="B46" s="73"/>
      <c r="C46" s="73"/>
      <c r="D46" s="73"/>
      <c r="E46" s="81"/>
      <c r="F46" s="81"/>
      <c r="G46" s="81" t="s">
        <v>62</v>
      </c>
      <c r="H46" s="88">
        <f t="shared" si="1"/>
        <v>8.493849133263634E-2</v>
      </c>
      <c r="I46" s="82">
        <v>339.4215112</v>
      </c>
    </row>
    <row r="47" spans="1:9" s="43" customFormat="1" ht="13.5">
      <c r="A47" s="80" t="s">
        <v>63</v>
      </c>
      <c r="B47" s="80"/>
      <c r="C47" s="181">
        <v>2017</v>
      </c>
      <c r="D47" s="181">
        <v>2018</v>
      </c>
      <c r="E47" s="81"/>
      <c r="F47" s="81"/>
      <c r="G47" s="81" t="s">
        <v>64</v>
      </c>
      <c r="H47" s="88">
        <f t="shared" si="1"/>
        <v>6.3376617104291003E-2</v>
      </c>
      <c r="I47" s="82">
        <v>253.25840869999999</v>
      </c>
    </row>
    <row r="48" spans="1:9" s="43" customFormat="1" ht="13.5">
      <c r="A48" s="73" t="s">
        <v>65</v>
      </c>
      <c r="B48" s="73"/>
      <c r="C48" s="183">
        <f>SUM(C49:C50)</f>
        <v>19.584</v>
      </c>
      <c r="D48" s="183">
        <f>SUM(D49:D50)</f>
        <v>19.459000000000003</v>
      </c>
      <c r="E48" s="81"/>
      <c r="F48" s="73"/>
      <c r="G48" s="81" t="s">
        <v>66</v>
      </c>
      <c r="H48" s="94">
        <f t="shared" si="1"/>
        <v>4.4773724481908493E-3</v>
      </c>
      <c r="I48" s="82">
        <v>17.8919651</v>
      </c>
    </row>
    <row r="49" spans="1:9" ht="13.5">
      <c r="A49" s="81" t="s">
        <v>6</v>
      </c>
      <c r="B49" s="81" t="s">
        <v>67</v>
      </c>
      <c r="C49" s="184">
        <v>10.042999999999999</v>
      </c>
      <c r="D49" s="184">
        <v>11.13</v>
      </c>
      <c r="E49" s="73"/>
      <c r="F49" s="73"/>
      <c r="G49" s="81" t="s">
        <v>68</v>
      </c>
      <c r="H49" s="94">
        <f t="shared" si="1"/>
        <v>4.3283400928925762E-4</v>
      </c>
      <c r="I49" s="82">
        <v>1.7296419000000001</v>
      </c>
    </row>
    <row r="50" spans="1:9" ht="13.5">
      <c r="A50" s="81"/>
      <c r="B50" s="81" t="s">
        <v>69</v>
      </c>
      <c r="C50" s="184">
        <v>9.5410000000000004</v>
      </c>
      <c r="D50" s="184">
        <v>8.3290000000000006</v>
      </c>
      <c r="E50" s="73"/>
      <c r="F50" s="73"/>
      <c r="G50" s="81" t="s">
        <v>70</v>
      </c>
      <c r="H50" s="88">
        <f t="shared" si="1"/>
        <v>2.361587780031546E-2</v>
      </c>
      <c r="I50" s="82">
        <v>94.37107730000001</v>
      </c>
    </row>
    <row r="51" spans="1:9">
      <c r="A51" s="81"/>
      <c r="B51" s="81"/>
      <c r="C51" s="73"/>
      <c r="D51" s="73"/>
      <c r="E51" s="73"/>
      <c r="F51" s="73"/>
      <c r="G51" s="81"/>
      <c r="H51" s="81"/>
      <c r="I51" s="81"/>
    </row>
    <row r="52" spans="1:9">
      <c r="A52" s="80" t="s">
        <v>71</v>
      </c>
      <c r="B52" s="85"/>
      <c r="C52" s="74">
        <v>2017</v>
      </c>
      <c r="D52" s="74">
        <v>2018</v>
      </c>
      <c r="E52" s="73"/>
      <c r="F52" s="73"/>
      <c r="G52" s="73"/>
      <c r="H52" s="73"/>
      <c r="I52" s="73"/>
    </row>
    <row r="53" spans="1:9">
      <c r="A53" s="75" t="s">
        <v>72</v>
      </c>
      <c r="B53" s="81"/>
      <c r="C53" s="93">
        <v>138.4</v>
      </c>
      <c r="D53" s="93">
        <v>147.80000000000001</v>
      </c>
      <c r="E53" s="73"/>
      <c r="F53" s="73"/>
      <c r="G53" s="73"/>
      <c r="H53" s="73"/>
      <c r="I53" s="73"/>
    </row>
    <row r="54" spans="1:9" ht="13.5">
      <c r="A54" s="75"/>
      <c r="B54" s="81"/>
      <c r="C54" s="88"/>
      <c r="D54" s="89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s="73" customFormat="1" ht="18" customHeight="1">
      <c r="A1" s="72" t="s">
        <v>350</v>
      </c>
      <c r="B1" s="72"/>
      <c r="C1" s="72"/>
    </row>
    <row r="2" spans="1:7">
      <c r="A2" s="74"/>
      <c r="B2" s="74"/>
      <c r="C2" s="74"/>
      <c r="D2" s="74"/>
    </row>
    <row r="3" spans="1:7" ht="15" customHeight="1">
      <c r="A3" s="73"/>
      <c r="B3" s="96" t="s">
        <v>281</v>
      </c>
      <c r="C3" s="132"/>
      <c r="D3" s="83" t="s">
        <v>282</v>
      </c>
      <c r="E3" s="12"/>
    </row>
    <row r="4" spans="1:7" ht="15" customHeight="1">
      <c r="A4" s="74"/>
      <c r="B4" s="97" t="s">
        <v>283</v>
      </c>
      <c r="C4" s="137"/>
      <c r="D4" s="80"/>
      <c r="E4" s="10"/>
    </row>
    <row r="5" spans="1:7" ht="15" customHeight="1">
      <c r="A5" s="75" t="s">
        <v>284</v>
      </c>
      <c r="B5" s="76">
        <v>355710</v>
      </c>
      <c r="C5" s="76"/>
      <c r="D5" s="76" t="s">
        <v>285</v>
      </c>
      <c r="E5" s="18"/>
      <c r="F5" s="1"/>
      <c r="G5" s="1"/>
    </row>
    <row r="6" spans="1:7" ht="15" customHeight="1">
      <c r="A6" s="75" t="s">
        <v>286</v>
      </c>
      <c r="B6" s="117">
        <v>209226</v>
      </c>
      <c r="C6" s="138"/>
      <c r="D6" s="75" t="s">
        <v>287</v>
      </c>
      <c r="E6" s="10"/>
    </row>
    <row r="7" spans="1:7" ht="15" customHeight="1">
      <c r="A7" s="78" t="s">
        <v>288</v>
      </c>
      <c r="B7" s="139">
        <v>8868.7999999999993</v>
      </c>
      <c r="C7" s="140"/>
      <c r="D7" s="141" t="s">
        <v>287</v>
      </c>
      <c r="E7" s="18"/>
      <c r="F7" s="1"/>
      <c r="G7" s="1"/>
    </row>
    <row r="8" spans="1:7">
      <c r="A8" s="73"/>
      <c r="B8" s="77"/>
      <c r="C8" s="77"/>
      <c r="D8" s="77"/>
      <c r="E8" s="1"/>
      <c r="F8" s="1"/>
      <c r="G8" s="1"/>
    </row>
    <row r="9" spans="1:7" ht="19.5" customHeight="1">
      <c r="A9" s="73" t="s">
        <v>289</v>
      </c>
      <c r="B9" s="77"/>
      <c r="C9" s="77"/>
      <c r="D9" s="77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72" t="s">
        <v>351</v>
      </c>
      <c r="B1" s="73"/>
      <c r="C1" s="73"/>
    </row>
    <row r="2" spans="1:7" ht="15" customHeight="1">
      <c r="A2" s="74"/>
      <c r="B2" s="74"/>
      <c r="C2" s="73"/>
    </row>
    <row r="3" spans="1:7" ht="29.25" customHeight="1">
      <c r="A3" s="143"/>
      <c r="B3" s="101" t="s">
        <v>290</v>
      </c>
      <c r="C3" s="131" t="s">
        <v>291</v>
      </c>
    </row>
    <row r="4" spans="1:7" ht="15" customHeight="1">
      <c r="A4" s="75" t="s">
        <v>292</v>
      </c>
      <c r="B4" s="76">
        <v>818395</v>
      </c>
      <c r="C4" s="144">
        <f t="shared" ref="C4:C16" si="0">(B4/$B$17)*100</f>
        <v>21.356155471882847</v>
      </c>
    </row>
    <row r="5" spans="1:7" ht="15" customHeight="1">
      <c r="A5" s="73" t="s">
        <v>293</v>
      </c>
      <c r="B5" s="77">
        <v>597177</v>
      </c>
      <c r="C5" s="144">
        <f t="shared" si="0"/>
        <v>15.583434473857469</v>
      </c>
    </row>
    <row r="6" spans="1:7" ht="15" customHeight="1">
      <c r="A6" s="75" t="s">
        <v>294</v>
      </c>
      <c r="B6" s="76">
        <v>519544</v>
      </c>
      <c r="C6" s="144">
        <f t="shared" si="0"/>
        <v>13.557588253207683</v>
      </c>
      <c r="D6" s="1"/>
      <c r="E6" s="1"/>
      <c r="F6" s="1"/>
      <c r="G6" s="1"/>
    </row>
    <row r="7" spans="1:7" ht="15" customHeight="1">
      <c r="A7" s="75" t="s">
        <v>295</v>
      </c>
      <c r="B7" s="76">
        <v>498549</v>
      </c>
      <c r="C7" s="144">
        <f t="shared" si="0"/>
        <v>13.009720189336104</v>
      </c>
      <c r="D7" s="1"/>
      <c r="E7" s="1"/>
      <c r="F7" s="1"/>
      <c r="G7" s="1"/>
    </row>
    <row r="8" spans="1:7" ht="15" customHeight="1">
      <c r="A8" s="75" t="s">
        <v>93</v>
      </c>
      <c r="B8" s="76">
        <v>397999</v>
      </c>
      <c r="C8" s="144">
        <f t="shared" si="0"/>
        <v>10.385850990846597</v>
      </c>
      <c r="D8" s="1"/>
      <c r="E8" s="1"/>
      <c r="F8" s="1"/>
      <c r="G8" s="1"/>
    </row>
    <row r="9" spans="1:7" ht="15" customHeight="1">
      <c r="A9" s="75" t="s">
        <v>297</v>
      </c>
      <c r="B9" s="76">
        <v>175620</v>
      </c>
      <c r="C9" s="144">
        <f t="shared" si="0"/>
        <v>4.5828335021255819</v>
      </c>
      <c r="D9" s="1"/>
      <c r="E9" s="1"/>
      <c r="F9" s="1"/>
      <c r="G9" s="1"/>
    </row>
    <row r="10" spans="1:7" ht="15" customHeight="1">
      <c r="A10" s="75" t="s">
        <v>296</v>
      </c>
      <c r="B10" s="76">
        <v>174871</v>
      </c>
      <c r="C10" s="144">
        <f t="shared" si="0"/>
        <v>4.5632882208757701</v>
      </c>
      <c r="D10" s="1"/>
      <c r="E10" s="1"/>
      <c r="F10" s="1"/>
      <c r="G10" s="1"/>
    </row>
    <row r="11" spans="1:7" ht="15" customHeight="1">
      <c r="A11" s="75" t="s">
        <v>299</v>
      </c>
      <c r="B11" s="76">
        <v>134389</v>
      </c>
      <c r="C11" s="144">
        <f t="shared" si="0"/>
        <v>3.5069036073178155</v>
      </c>
      <c r="D11" s="1"/>
      <c r="E11" s="1"/>
      <c r="F11" s="1"/>
      <c r="G11" s="1"/>
    </row>
    <row r="12" spans="1:7" ht="15" customHeight="1">
      <c r="A12" s="75" t="s">
        <v>298</v>
      </c>
      <c r="B12" s="76">
        <v>131865</v>
      </c>
      <c r="C12" s="144">
        <f t="shared" si="0"/>
        <v>3.4410394018778607</v>
      </c>
      <c r="D12" s="1"/>
      <c r="E12" s="1"/>
      <c r="F12" s="1"/>
      <c r="G12" s="1"/>
    </row>
    <row r="13" spans="1:7">
      <c r="A13" s="75" t="s">
        <v>300</v>
      </c>
      <c r="B13" s="76">
        <v>127389</v>
      </c>
      <c r="C13" s="144">
        <f t="shared" si="0"/>
        <v>3.3242374274130264</v>
      </c>
    </row>
    <row r="14" spans="1:7" ht="15" customHeight="1">
      <c r="A14" s="75" t="s">
        <v>301</v>
      </c>
      <c r="B14" s="76">
        <v>86457</v>
      </c>
      <c r="C14" s="144">
        <f t="shared" si="0"/>
        <v>2.2561099880040509</v>
      </c>
      <c r="D14" s="1"/>
      <c r="E14" s="1"/>
      <c r="F14" s="1"/>
      <c r="G14" s="1"/>
    </row>
    <row r="15" spans="1:7" ht="15" customHeight="1">
      <c r="A15" s="75" t="s">
        <v>302</v>
      </c>
      <c r="B15" s="76">
        <v>80794</v>
      </c>
      <c r="C15" s="144">
        <f t="shared" si="0"/>
        <v>2.1083330484610765</v>
      </c>
      <c r="D15" s="1"/>
      <c r="E15" s="1"/>
      <c r="F15" s="1"/>
      <c r="G15" s="1"/>
    </row>
    <row r="16" spans="1:7" ht="15" customHeight="1">
      <c r="A16" s="78" t="s">
        <v>16</v>
      </c>
      <c r="B16" s="79">
        <v>89078</v>
      </c>
      <c r="C16" s="145">
        <f t="shared" si="0"/>
        <v>2.3245054247941157</v>
      </c>
      <c r="D16" s="1"/>
      <c r="E16" s="1"/>
      <c r="F16" s="1"/>
      <c r="G16" s="1"/>
    </row>
    <row r="17" spans="1:7" ht="15" customHeight="1">
      <c r="A17" s="143" t="s">
        <v>150</v>
      </c>
      <c r="B17" s="142">
        <f>SUM(B4:B16)</f>
        <v>3832127</v>
      </c>
      <c r="C17" s="146">
        <f>SUM(C4:C16)</f>
        <v>99.999999999999986</v>
      </c>
      <c r="D17" s="1"/>
      <c r="E17" s="18"/>
      <c r="F17" s="1"/>
      <c r="G17" s="1"/>
    </row>
    <row r="18" spans="1:7" ht="15" customHeight="1">
      <c r="A18" s="147"/>
      <c r="B18" s="148"/>
      <c r="C18" s="77"/>
      <c r="D18" s="1"/>
      <c r="E18" s="18"/>
      <c r="F18" s="1"/>
      <c r="G18" s="1"/>
    </row>
    <row r="19" spans="1:7">
      <c r="A19" s="107" t="s">
        <v>303</v>
      </c>
      <c r="B19" s="77"/>
      <c r="C19" s="77"/>
      <c r="D19" s="1"/>
      <c r="E19" s="1"/>
      <c r="F19" s="1"/>
      <c r="G19" s="1"/>
    </row>
    <row r="20" spans="1:7" ht="15" customHeight="1">
      <c r="A20" s="73" t="s">
        <v>304</v>
      </c>
      <c r="B20" s="77"/>
      <c r="C20" s="77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xmlns:xlrd2="http://schemas.microsoft.com/office/spreadsheetml/2017/richdata2"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8"/>
  <sheetViews>
    <sheetView showGridLines="0" workbookViewId="0">
      <selection activeCell="A2" sqref="A2"/>
    </sheetView>
  </sheetViews>
  <sheetFormatPr defaultRowHeight="12.75"/>
  <cols>
    <col min="1" max="1" width="9.140625" customWidth="1"/>
    <col min="2" max="2" width="9" customWidth="1"/>
    <col min="3" max="3" width="8.42578125" customWidth="1"/>
    <col min="4" max="4" width="8.42578125" bestFit="1" customWidth="1"/>
    <col min="5" max="5" width="10.28515625" bestFit="1" customWidth="1"/>
    <col min="6" max="7" width="7.85546875" bestFit="1" customWidth="1"/>
    <col min="8" max="8" width="6.85546875" style="7" customWidth="1"/>
  </cols>
  <sheetData>
    <row r="1" spans="1:8" ht="18" customHeight="1">
      <c r="A1" s="72" t="s">
        <v>305</v>
      </c>
      <c r="B1" s="73"/>
      <c r="C1" s="73"/>
      <c r="D1" s="73"/>
      <c r="E1" s="73"/>
      <c r="F1" s="73"/>
      <c r="G1" s="73"/>
      <c r="H1" s="83"/>
    </row>
    <row r="2" spans="1:8" ht="10.5" customHeight="1">
      <c r="A2" s="147"/>
      <c r="B2" s="148"/>
      <c r="C2" s="77"/>
      <c r="D2" s="77"/>
      <c r="E2" s="148"/>
      <c r="F2" s="77"/>
      <c r="G2" s="77"/>
      <c r="H2" s="83"/>
    </row>
    <row r="3" spans="1:8" ht="15" customHeight="1">
      <c r="A3" s="83" t="s">
        <v>32</v>
      </c>
      <c r="B3" s="77"/>
      <c r="C3" s="77"/>
      <c r="D3" s="77"/>
      <c r="E3" s="77"/>
      <c r="F3" s="77"/>
      <c r="G3" s="77"/>
      <c r="H3" s="83"/>
    </row>
    <row r="4" spans="1:8" s="45" customFormat="1" ht="25.5">
      <c r="A4" s="206" t="s">
        <v>306</v>
      </c>
      <c r="B4" s="207" t="s">
        <v>49</v>
      </c>
      <c r="C4" s="207" t="s">
        <v>51</v>
      </c>
      <c r="D4" s="207" t="s">
        <v>307</v>
      </c>
      <c r="E4" s="207" t="s">
        <v>55</v>
      </c>
      <c r="F4" s="207" t="s">
        <v>57</v>
      </c>
      <c r="G4" s="207" t="s">
        <v>47</v>
      </c>
      <c r="H4" s="208" t="s">
        <v>183</v>
      </c>
    </row>
    <row r="5" spans="1:8">
      <c r="A5" s="83">
        <v>1995</v>
      </c>
      <c r="B5" s="77">
        <v>42</v>
      </c>
      <c r="C5" s="77">
        <v>59</v>
      </c>
      <c r="D5" s="77">
        <v>189</v>
      </c>
      <c r="E5" s="77">
        <v>431</v>
      </c>
      <c r="F5" s="77">
        <v>50</v>
      </c>
      <c r="G5" s="77">
        <v>46</v>
      </c>
      <c r="H5" s="102">
        <f>SUM(B5:G5)</f>
        <v>817</v>
      </c>
    </row>
    <row r="6" spans="1:8">
      <c r="A6" s="83">
        <v>1996</v>
      </c>
      <c r="B6" s="77">
        <v>44</v>
      </c>
      <c r="C6" s="77">
        <v>88</v>
      </c>
      <c r="D6" s="77">
        <v>196</v>
      </c>
      <c r="E6" s="77">
        <v>441</v>
      </c>
      <c r="F6" s="77">
        <v>54</v>
      </c>
      <c r="G6" s="77">
        <v>40</v>
      </c>
      <c r="H6" s="102">
        <f t="shared" ref="H6:H25" si="0">SUM(B6:G6)</f>
        <v>863</v>
      </c>
    </row>
    <row r="7" spans="1:8">
      <c r="A7" s="83">
        <v>1997</v>
      </c>
      <c r="B7" s="77">
        <v>48</v>
      </c>
      <c r="C7" s="77">
        <v>121</v>
      </c>
      <c r="D7" s="77">
        <v>208</v>
      </c>
      <c r="E7" s="77">
        <v>452</v>
      </c>
      <c r="F7" s="77">
        <v>65</v>
      </c>
      <c r="G7" s="77">
        <v>18</v>
      </c>
      <c r="H7" s="102">
        <f t="shared" si="0"/>
        <v>912</v>
      </c>
    </row>
    <row r="8" spans="1:8">
      <c r="A8" s="83">
        <v>1998</v>
      </c>
      <c r="B8" s="77">
        <v>53</v>
      </c>
      <c r="C8" s="77">
        <v>160</v>
      </c>
      <c r="D8" s="77">
        <v>175</v>
      </c>
      <c r="E8" s="77">
        <v>549</v>
      </c>
      <c r="F8" s="77">
        <v>74</v>
      </c>
      <c r="G8" s="77">
        <v>4</v>
      </c>
      <c r="H8" s="102">
        <f t="shared" si="0"/>
        <v>1015</v>
      </c>
    </row>
    <row r="9" spans="1:8">
      <c r="A9" s="83">
        <v>1999</v>
      </c>
      <c r="B9" s="77">
        <v>57</v>
      </c>
      <c r="C9" s="77">
        <v>198</v>
      </c>
      <c r="D9" s="77">
        <v>171</v>
      </c>
      <c r="E9" s="77">
        <v>626</v>
      </c>
      <c r="F9" s="77">
        <v>85</v>
      </c>
      <c r="G9" s="77">
        <v>4</v>
      </c>
      <c r="H9" s="102">
        <f t="shared" si="0"/>
        <v>1141</v>
      </c>
    </row>
    <row r="10" spans="1:8">
      <c r="A10" s="83">
        <v>2000</v>
      </c>
      <c r="B10" s="77">
        <v>67</v>
      </c>
      <c r="C10" s="77">
        <v>256</v>
      </c>
      <c r="D10" s="77">
        <v>154</v>
      </c>
      <c r="E10" s="77">
        <v>639</v>
      </c>
      <c r="F10" s="77">
        <v>91</v>
      </c>
      <c r="G10" s="77">
        <v>2</v>
      </c>
      <c r="H10" s="102">
        <f t="shared" si="0"/>
        <v>1209</v>
      </c>
    </row>
    <row r="11" spans="1:8">
      <c r="A11" s="83">
        <v>2001</v>
      </c>
      <c r="B11" s="77">
        <v>76</v>
      </c>
      <c r="C11" s="77">
        <v>327</v>
      </c>
      <c r="D11" s="77">
        <v>128</v>
      </c>
      <c r="E11" s="77">
        <v>636</v>
      </c>
      <c r="F11" s="77">
        <v>98</v>
      </c>
      <c r="G11" s="77">
        <v>2</v>
      </c>
      <c r="H11" s="102">
        <f t="shared" si="0"/>
        <v>1267</v>
      </c>
    </row>
    <row r="12" spans="1:8">
      <c r="A12" s="83">
        <v>2002</v>
      </c>
      <c r="B12" s="77">
        <v>80</v>
      </c>
      <c r="C12" s="77">
        <v>541</v>
      </c>
      <c r="D12" s="77">
        <v>132</v>
      </c>
      <c r="E12" s="77">
        <v>304</v>
      </c>
      <c r="F12" s="77">
        <v>119</v>
      </c>
      <c r="G12" s="77">
        <v>2</v>
      </c>
      <c r="H12" s="102">
        <f t="shared" si="0"/>
        <v>1178</v>
      </c>
    </row>
    <row r="13" spans="1:8">
      <c r="A13" s="83">
        <v>2003</v>
      </c>
      <c r="B13" s="77">
        <v>89</v>
      </c>
      <c r="C13" s="77">
        <v>670</v>
      </c>
      <c r="D13" s="77">
        <v>83</v>
      </c>
      <c r="E13" s="77">
        <v>335</v>
      </c>
      <c r="F13" s="77">
        <v>130</v>
      </c>
      <c r="G13" s="77">
        <v>1</v>
      </c>
      <c r="H13" s="102">
        <f t="shared" si="0"/>
        <v>1308</v>
      </c>
    </row>
    <row r="14" spans="1:8">
      <c r="A14" s="83">
        <v>2004</v>
      </c>
      <c r="B14" s="77">
        <v>172</v>
      </c>
      <c r="C14" s="77">
        <v>674</v>
      </c>
      <c r="D14" s="77">
        <v>88</v>
      </c>
      <c r="E14" s="77">
        <v>365</v>
      </c>
      <c r="F14" s="77">
        <v>143</v>
      </c>
      <c r="G14" s="77">
        <v>1</v>
      </c>
      <c r="H14" s="102">
        <f t="shared" si="0"/>
        <v>1443</v>
      </c>
    </row>
    <row r="15" spans="1:8">
      <c r="A15" s="83">
        <v>2005</v>
      </c>
      <c r="B15" s="77">
        <v>193</v>
      </c>
      <c r="C15" s="77">
        <v>777</v>
      </c>
      <c r="D15" s="77">
        <v>87</v>
      </c>
      <c r="E15" s="77">
        <v>430</v>
      </c>
      <c r="F15" s="77">
        <v>160</v>
      </c>
      <c r="G15" s="77">
        <v>1</v>
      </c>
      <c r="H15" s="102">
        <f t="shared" si="0"/>
        <v>1648</v>
      </c>
    </row>
    <row r="16" spans="1:8">
      <c r="A16" s="83">
        <v>2006</v>
      </c>
      <c r="B16" s="77">
        <v>240</v>
      </c>
      <c r="C16" s="77">
        <v>972</v>
      </c>
      <c r="D16" s="77">
        <v>90.808999999999997</v>
      </c>
      <c r="E16" s="77">
        <v>484</v>
      </c>
      <c r="F16" s="77">
        <v>197</v>
      </c>
      <c r="G16" s="77">
        <v>1</v>
      </c>
      <c r="H16" s="102">
        <f t="shared" si="0"/>
        <v>1984.809</v>
      </c>
    </row>
    <row r="17" spans="1:8">
      <c r="A17" s="83">
        <v>2007</v>
      </c>
      <c r="B17" s="77">
        <v>298</v>
      </c>
      <c r="C17" s="77">
        <v>1107</v>
      </c>
      <c r="D17" s="77">
        <v>96.03</v>
      </c>
      <c r="E17" s="77">
        <v>555</v>
      </c>
      <c r="F17" s="77">
        <v>208</v>
      </c>
      <c r="G17" s="77">
        <v>1</v>
      </c>
      <c r="H17" s="102">
        <f t="shared" si="0"/>
        <v>2265.0299999999997</v>
      </c>
    </row>
    <row r="18" spans="1:8">
      <c r="A18" s="83">
        <v>2008</v>
      </c>
      <c r="B18" s="77">
        <v>328</v>
      </c>
      <c r="C18" s="77">
        <v>1322</v>
      </c>
      <c r="D18" s="77">
        <v>94</v>
      </c>
      <c r="E18" s="77">
        <v>605</v>
      </c>
      <c r="F18" s="77">
        <v>229</v>
      </c>
      <c r="G18" s="77">
        <v>1</v>
      </c>
      <c r="H18" s="102">
        <f t="shared" si="0"/>
        <v>2579</v>
      </c>
    </row>
    <row r="19" spans="1:8">
      <c r="A19" s="83">
        <v>2009</v>
      </c>
      <c r="B19" s="77">
        <v>335</v>
      </c>
      <c r="C19" s="77">
        <v>1438</v>
      </c>
      <c r="D19" s="77">
        <v>88</v>
      </c>
      <c r="E19" s="77">
        <v>638</v>
      </c>
      <c r="F19" s="77">
        <v>241</v>
      </c>
      <c r="G19" s="77">
        <v>1</v>
      </c>
      <c r="H19" s="102">
        <f t="shared" si="0"/>
        <v>2741</v>
      </c>
    </row>
    <row r="20" spans="1:8">
      <c r="A20" s="83">
        <v>2010</v>
      </c>
      <c r="B20" s="77">
        <v>382</v>
      </c>
      <c r="C20" s="77">
        <v>1558</v>
      </c>
      <c r="D20" s="77">
        <v>82</v>
      </c>
      <c r="E20" s="77">
        <v>686</v>
      </c>
      <c r="F20" s="77">
        <v>272</v>
      </c>
      <c r="G20" s="77">
        <v>0</v>
      </c>
      <c r="H20" s="102">
        <f t="shared" si="0"/>
        <v>2980</v>
      </c>
    </row>
    <row r="21" spans="1:8">
      <c r="A21" s="83">
        <v>2011</v>
      </c>
      <c r="B21" s="77">
        <v>353</v>
      </c>
      <c r="C21" s="77">
        <v>1629</v>
      </c>
      <c r="D21" s="77">
        <v>75</v>
      </c>
      <c r="E21" s="77">
        <v>756</v>
      </c>
      <c r="F21" s="77">
        <v>289</v>
      </c>
      <c r="G21" s="77">
        <v>0</v>
      </c>
      <c r="H21" s="102">
        <f t="shared" si="0"/>
        <v>3102</v>
      </c>
    </row>
    <row r="22" spans="1:8">
      <c r="A22" s="83">
        <v>2012</v>
      </c>
      <c r="B22" s="77">
        <v>380</v>
      </c>
      <c r="C22" s="77">
        <v>1810</v>
      </c>
      <c r="D22" s="77">
        <v>70</v>
      </c>
      <c r="E22" s="77">
        <v>789</v>
      </c>
      <c r="F22" s="77">
        <v>297</v>
      </c>
      <c r="G22" s="77">
        <v>0</v>
      </c>
      <c r="H22" s="102">
        <f t="shared" si="0"/>
        <v>3346</v>
      </c>
    </row>
    <row r="23" spans="1:8">
      <c r="A23" s="83">
        <v>2013</v>
      </c>
      <c r="B23" s="77">
        <v>411</v>
      </c>
      <c r="C23" s="77">
        <v>1987</v>
      </c>
      <c r="D23" s="77">
        <v>67</v>
      </c>
      <c r="E23" s="77">
        <v>827</v>
      </c>
      <c r="F23" s="77">
        <v>312</v>
      </c>
      <c r="G23" s="77">
        <v>0</v>
      </c>
      <c r="H23" s="102">
        <f t="shared" si="0"/>
        <v>3604</v>
      </c>
    </row>
    <row r="24" spans="1:8">
      <c r="A24" s="83">
        <v>2014</v>
      </c>
      <c r="B24" s="77">
        <v>450</v>
      </c>
      <c r="C24" s="77">
        <v>2170</v>
      </c>
      <c r="D24" s="77">
        <v>69</v>
      </c>
      <c r="E24" s="77">
        <v>888</v>
      </c>
      <c r="F24" s="77">
        <v>323</v>
      </c>
      <c r="G24" s="77">
        <v>0</v>
      </c>
      <c r="H24" s="102">
        <f t="shared" si="0"/>
        <v>3900</v>
      </c>
    </row>
    <row r="25" spans="1:8">
      <c r="A25" s="83">
        <v>2015</v>
      </c>
      <c r="B25" s="77">
        <v>502</v>
      </c>
      <c r="C25" s="77">
        <v>2343</v>
      </c>
      <c r="D25" s="77">
        <v>58</v>
      </c>
      <c r="E25" s="77">
        <v>1016</v>
      </c>
      <c r="F25" s="77">
        <v>280</v>
      </c>
      <c r="G25" s="77">
        <v>0</v>
      </c>
      <c r="H25" s="102">
        <f t="shared" si="0"/>
        <v>4199</v>
      </c>
    </row>
    <row r="26" spans="1:8">
      <c r="A26" s="83">
        <v>2016</v>
      </c>
      <c r="B26" s="77">
        <v>562</v>
      </c>
      <c r="C26" s="77">
        <v>2604</v>
      </c>
      <c r="D26" s="77">
        <v>59</v>
      </c>
      <c r="E26" s="77">
        <v>1244</v>
      </c>
      <c r="F26" s="77">
        <v>301</v>
      </c>
      <c r="G26" s="77">
        <v>0</v>
      </c>
      <c r="H26" s="102">
        <f>SUM(B26:G26)</f>
        <v>4770</v>
      </c>
    </row>
    <row r="27" spans="1:8">
      <c r="A27" s="83">
        <v>2017</v>
      </c>
      <c r="B27" s="77">
        <v>574</v>
      </c>
      <c r="C27" s="77">
        <v>2778</v>
      </c>
      <c r="D27" s="77">
        <v>46</v>
      </c>
      <c r="E27" s="77">
        <v>1257</v>
      </c>
      <c r="F27" s="77">
        <v>334</v>
      </c>
      <c r="G27" s="77">
        <v>0</v>
      </c>
      <c r="H27" s="102">
        <f>SUM(B27:G27)</f>
        <v>4989</v>
      </c>
    </row>
    <row r="28" spans="1:8">
      <c r="A28" s="83">
        <v>2018</v>
      </c>
      <c r="B28" s="77">
        <v>594</v>
      </c>
      <c r="C28" s="77">
        <v>2954</v>
      </c>
      <c r="D28" s="77">
        <v>41</v>
      </c>
      <c r="E28" s="77">
        <v>1426</v>
      </c>
      <c r="F28" s="77">
        <v>360</v>
      </c>
      <c r="G28" s="77">
        <v>0</v>
      </c>
      <c r="H28" s="102">
        <f>SUM(B28:G28)</f>
        <v>5375</v>
      </c>
    </row>
    <row r="29" spans="1:8">
      <c r="A29" s="73"/>
      <c r="B29" s="77"/>
      <c r="C29" s="77"/>
      <c r="D29" s="77"/>
      <c r="E29" s="77"/>
      <c r="F29" s="77"/>
      <c r="G29" s="77"/>
      <c r="H29" s="83"/>
    </row>
    <row r="30" spans="1:8">
      <c r="A30" s="73" t="s">
        <v>308</v>
      </c>
      <c r="B30" s="77"/>
      <c r="C30" s="77"/>
      <c r="D30" s="77"/>
      <c r="E30" s="77"/>
      <c r="F30" s="77"/>
      <c r="G30" s="77"/>
      <c r="H30" s="83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2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7"/>
  <sheetViews>
    <sheetView showGridLines="0" workbookViewId="0">
      <selection activeCell="P49" sqref="P49"/>
    </sheetView>
  </sheetViews>
  <sheetFormatPr defaultRowHeight="12.75"/>
  <cols>
    <col min="1" max="1" width="5.42578125" customWidth="1"/>
    <col min="2" max="2" width="10.85546875" customWidth="1"/>
    <col min="3" max="3" width="2.140625" bestFit="1" customWidth="1"/>
    <col min="4" max="4" width="5.140625" bestFit="1" customWidth="1"/>
    <col min="5" max="5" width="11.140625" customWidth="1"/>
    <col min="6" max="6" width="8.85546875" bestFit="1" customWidth="1"/>
    <col min="7" max="7" width="2.140625" bestFit="1" customWidth="1"/>
    <col min="8" max="8" width="5.140625" bestFit="1" customWidth="1"/>
    <col min="9" max="9" width="11.140625" customWidth="1"/>
    <col min="10" max="10" width="9.7109375" customWidth="1"/>
    <col min="11" max="11" width="2.140625" bestFit="1" customWidth="1"/>
    <col min="12" max="12" width="5.5703125" bestFit="1" customWidth="1"/>
    <col min="13" max="13" width="11.85546875" customWidth="1"/>
    <col min="14" max="14" width="7" bestFit="1" customWidth="1"/>
    <col min="15" max="15" width="1.7109375" customWidth="1"/>
    <col min="16" max="16" width="12" customWidth="1"/>
  </cols>
  <sheetData>
    <row r="1" spans="1:16" ht="15.75">
      <c r="A1" s="72" t="s">
        <v>309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>
      <c r="A3" s="83" t="s">
        <v>310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53.25">
      <c r="A4" s="149" t="s">
        <v>306</v>
      </c>
      <c r="B4" s="150" t="s">
        <v>311</v>
      </c>
      <c r="C4" s="150"/>
      <c r="D4" s="151" t="s">
        <v>312</v>
      </c>
      <c r="E4" s="151" t="s">
        <v>313</v>
      </c>
      <c r="F4" s="152" t="s">
        <v>314</v>
      </c>
      <c r="G4" s="150"/>
      <c r="H4" s="151" t="s">
        <v>312</v>
      </c>
      <c r="I4" s="151" t="s">
        <v>315</v>
      </c>
      <c r="J4" s="152" t="s">
        <v>316</v>
      </c>
      <c r="K4" s="150"/>
      <c r="L4" s="151" t="s">
        <v>312</v>
      </c>
      <c r="M4" s="153" t="s">
        <v>317</v>
      </c>
      <c r="N4" s="152" t="s">
        <v>150</v>
      </c>
      <c r="O4" s="73"/>
      <c r="P4" s="154" t="s">
        <v>318</v>
      </c>
    </row>
    <row r="5" spans="1:16" ht="15">
      <c r="A5" s="155">
        <v>1996</v>
      </c>
      <c r="B5" s="156">
        <v>0.995</v>
      </c>
      <c r="C5" s="157"/>
      <c r="D5" s="156">
        <v>0.96645376250000004</v>
      </c>
      <c r="E5" s="158"/>
      <c r="F5" s="159"/>
      <c r="G5" s="157"/>
      <c r="H5" s="155"/>
      <c r="I5" s="158"/>
      <c r="J5" s="159"/>
      <c r="K5" s="157"/>
      <c r="L5" s="155"/>
      <c r="M5" s="155"/>
      <c r="N5" s="160">
        <f t="shared" ref="N5:N15" si="0">B5</f>
        <v>0.995</v>
      </c>
      <c r="O5" s="73"/>
      <c r="P5" s="161">
        <v>407.39385600000003</v>
      </c>
    </row>
    <row r="6" spans="1:16" ht="15">
      <c r="A6" s="155">
        <v>1997</v>
      </c>
      <c r="B6" s="144">
        <v>3.093</v>
      </c>
      <c r="C6" s="157"/>
      <c r="D6" s="144">
        <v>2.0369692800000001</v>
      </c>
      <c r="E6" s="158"/>
      <c r="F6" s="159"/>
      <c r="G6" s="157"/>
      <c r="H6" s="155"/>
      <c r="I6" s="158"/>
      <c r="J6" s="159"/>
      <c r="K6" s="157"/>
      <c r="L6" s="155"/>
      <c r="M6" s="155"/>
      <c r="N6" s="162">
        <f t="shared" si="0"/>
        <v>3.093</v>
      </c>
      <c r="O6" s="73"/>
      <c r="P6" s="161">
        <v>392.17144300000001</v>
      </c>
    </row>
    <row r="7" spans="1:16" ht="15">
      <c r="A7" s="73">
        <v>1998</v>
      </c>
      <c r="B7" s="144">
        <v>5.5</v>
      </c>
      <c r="C7" s="157"/>
      <c r="D7" s="144">
        <v>1.9608572150000001</v>
      </c>
      <c r="E7" s="158"/>
      <c r="F7" s="159"/>
      <c r="G7" s="157"/>
      <c r="H7" s="155"/>
      <c r="I7" s="158"/>
      <c r="J7" s="159"/>
      <c r="K7" s="157"/>
      <c r="L7" s="155"/>
      <c r="M7" s="155"/>
      <c r="N7" s="162">
        <f t="shared" si="0"/>
        <v>5.5</v>
      </c>
      <c r="O7" s="73"/>
      <c r="P7" s="161">
        <v>398.68293920000002</v>
      </c>
    </row>
    <row r="8" spans="1:16" ht="15">
      <c r="A8" s="155">
        <v>1999</v>
      </c>
      <c r="B8" s="144">
        <v>7.6</v>
      </c>
      <c r="C8" s="157"/>
      <c r="D8" s="144">
        <v>1.9934146960000001</v>
      </c>
      <c r="E8" s="158"/>
      <c r="F8" s="159"/>
      <c r="G8" s="157"/>
      <c r="H8" s="155"/>
      <c r="I8" s="158"/>
      <c r="J8" s="159"/>
      <c r="K8" s="157"/>
      <c r="L8" s="155"/>
      <c r="M8" s="155"/>
      <c r="N8" s="162">
        <f t="shared" si="0"/>
        <v>7.6</v>
      </c>
      <c r="O8" s="73"/>
      <c r="P8" s="161">
        <v>399.22590200000002</v>
      </c>
    </row>
    <row r="9" spans="1:16" ht="15">
      <c r="A9" s="73">
        <v>2000</v>
      </c>
      <c r="B9" s="144">
        <v>10.3</v>
      </c>
      <c r="C9" s="157"/>
      <c r="D9" s="144">
        <v>1.9961295100000001</v>
      </c>
      <c r="E9" s="158"/>
      <c r="F9" s="159"/>
      <c r="G9" s="157"/>
      <c r="H9" s="155"/>
      <c r="I9" s="158"/>
      <c r="J9" s="159"/>
      <c r="K9" s="157"/>
      <c r="L9" s="155"/>
      <c r="M9" s="155"/>
      <c r="N9" s="162">
        <f t="shared" si="0"/>
        <v>10.3</v>
      </c>
      <c r="O9" s="73"/>
      <c r="P9" s="161">
        <v>389.97675700000002</v>
      </c>
    </row>
    <row r="10" spans="1:16" ht="15">
      <c r="A10" s="155">
        <v>2001</v>
      </c>
      <c r="B10" s="144">
        <v>11</v>
      </c>
      <c r="C10" s="157"/>
      <c r="D10" s="144">
        <v>0.38997675700000001</v>
      </c>
      <c r="E10" s="158"/>
      <c r="F10" s="159"/>
      <c r="G10" s="157"/>
      <c r="H10" s="155"/>
      <c r="I10" s="158"/>
      <c r="J10" s="159"/>
      <c r="K10" s="157"/>
      <c r="L10" s="155"/>
      <c r="M10" s="155"/>
      <c r="N10" s="162">
        <f t="shared" si="0"/>
        <v>11</v>
      </c>
      <c r="O10" s="73"/>
      <c r="P10" s="161">
        <v>428.18715700000001</v>
      </c>
    </row>
    <row r="11" spans="1:16" ht="15">
      <c r="A11" s="73">
        <v>2002</v>
      </c>
      <c r="B11" s="144">
        <v>12.3</v>
      </c>
      <c r="C11" s="157"/>
      <c r="D11" s="144">
        <v>0.42818715699999998</v>
      </c>
      <c r="E11" s="158"/>
      <c r="F11" s="159"/>
      <c r="G11" s="157"/>
      <c r="H11" s="155"/>
      <c r="I11" s="158"/>
      <c r="J11" s="159"/>
      <c r="K11" s="157"/>
      <c r="L11" s="155"/>
      <c r="M11" s="155"/>
      <c r="N11" s="162">
        <f t="shared" si="0"/>
        <v>12.3</v>
      </c>
      <c r="O11" s="73"/>
      <c r="P11" s="161">
        <v>455.60863899999998</v>
      </c>
    </row>
    <row r="12" spans="1:16" ht="15">
      <c r="A12" s="155">
        <v>2003</v>
      </c>
      <c r="B12" s="144">
        <v>13.3</v>
      </c>
      <c r="C12" s="157"/>
      <c r="D12" s="144">
        <v>0.45560863899999998</v>
      </c>
      <c r="E12" s="158"/>
      <c r="F12" s="159"/>
      <c r="G12" s="157"/>
      <c r="H12" s="155"/>
      <c r="I12" s="158"/>
      <c r="J12" s="159"/>
      <c r="K12" s="157"/>
      <c r="L12" s="155"/>
      <c r="M12" s="155"/>
      <c r="N12" s="162">
        <f t="shared" si="0"/>
        <v>13.3</v>
      </c>
      <c r="O12" s="73"/>
      <c r="P12" s="161">
        <v>390.17633799999999</v>
      </c>
    </row>
    <row r="13" spans="1:16" ht="15">
      <c r="A13" s="73">
        <v>2004</v>
      </c>
      <c r="B13" s="144">
        <v>14.5</v>
      </c>
      <c r="C13" s="157"/>
      <c r="D13" s="144">
        <v>0.39017633800000001</v>
      </c>
      <c r="E13" s="158"/>
      <c r="F13" s="159"/>
      <c r="G13" s="157"/>
      <c r="H13" s="155"/>
      <c r="I13" s="158"/>
      <c r="J13" s="159"/>
      <c r="K13" s="157"/>
      <c r="L13" s="155"/>
      <c r="M13" s="155"/>
      <c r="N13" s="162">
        <f t="shared" si="0"/>
        <v>14.5</v>
      </c>
      <c r="O13" s="73"/>
      <c r="P13" s="161">
        <v>490.27358500000003</v>
      </c>
    </row>
    <row r="14" spans="1:16" ht="15">
      <c r="A14" s="155">
        <v>2005</v>
      </c>
      <c r="B14" s="144">
        <v>15.7</v>
      </c>
      <c r="C14" s="157"/>
      <c r="D14" s="144">
        <v>0.49027358500000001</v>
      </c>
      <c r="E14" s="158"/>
      <c r="F14" s="159"/>
      <c r="G14" s="157"/>
      <c r="H14" s="155"/>
      <c r="I14" s="158"/>
      <c r="J14" s="159"/>
      <c r="K14" s="157"/>
      <c r="L14" s="155"/>
      <c r="M14" s="155"/>
      <c r="N14" s="162">
        <f t="shared" si="0"/>
        <v>15.7</v>
      </c>
      <c r="O14" s="73"/>
      <c r="P14" s="161">
        <v>527.22457599999996</v>
      </c>
    </row>
    <row r="15" spans="1:16" ht="15">
      <c r="A15" s="73">
        <v>2006</v>
      </c>
      <c r="B15" s="144">
        <v>16.3</v>
      </c>
      <c r="C15" s="144"/>
      <c r="D15" s="144">
        <v>0.52722457599999994</v>
      </c>
      <c r="E15" s="163"/>
      <c r="F15" s="164"/>
      <c r="G15" s="144"/>
      <c r="H15" s="144"/>
      <c r="I15" s="163"/>
      <c r="J15" s="164"/>
      <c r="K15" s="144"/>
      <c r="L15" s="144"/>
      <c r="M15" s="144"/>
      <c r="N15" s="162">
        <f t="shared" si="0"/>
        <v>16.3</v>
      </c>
      <c r="O15" s="73"/>
      <c r="P15" s="165">
        <v>578.59164599999997</v>
      </c>
    </row>
    <row r="16" spans="1:16" ht="15">
      <c r="A16" s="73">
        <v>2007</v>
      </c>
      <c r="B16" s="144">
        <v>17.638628000000001</v>
      </c>
      <c r="C16" s="144"/>
      <c r="D16" s="144">
        <v>0.57859164600000001</v>
      </c>
      <c r="E16" s="163"/>
      <c r="F16" s="164"/>
      <c r="G16" s="144"/>
      <c r="H16" s="144"/>
      <c r="I16" s="163"/>
      <c r="J16" s="164"/>
      <c r="K16" s="144"/>
      <c r="L16" s="144"/>
      <c r="M16" s="144"/>
      <c r="N16" s="162">
        <f>B16</f>
        <v>17.638628000000001</v>
      </c>
      <c r="O16" s="73"/>
      <c r="P16" s="165">
        <v>638.85109299999999</v>
      </c>
    </row>
    <row r="17" spans="1:16" ht="15">
      <c r="A17" s="73">
        <v>2008</v>
      </c>
      <c r="B17" s="144">
        <v>19.102964</v>
      </c>
      <c r="C17" s="144"/>
      <c r="D17" s="144">
        <v>0.63330200000000003</v>
      </c>
      <c r="E17" s="166">
        <v>2.234762979683973</v>
      </c>
      <c r="F17" s="164"/>
      <c r="G17" s="144"/>
      <c r="H17" s="144"/>
      <c r="I17" s="163"/>
      <c r="J17" s="164">
        <v>15.109769</v>
      </c>
      <c r="K17" s="144"/>
      <c r="L17" s="144">
        <v>6.7813999999999999E-2</v>
      </c>
      <c r="M17" s="166">
        <v>1.7053915349887132</v>
      </c>
      <c r="N17" s="162">
        <f t="shared" ref="N17:N26" si="1">J17+B17+F17</f>
        <v>34.212733</v>
      </c>
      <c r="O17" s="73"/>
      <c r="P17" s="165">
        <v>886</v>
      </c>
    </row>
    <row r="18" spans="1:16" ht="15">
      <c r="A18" s="73">
        <v>2009</v>
      </c>
      <c r="B18" s="144">
        <v>20.746697999999999</v>
      </c>
      <c r="C18" s="144"/>
      <c r="D18" s="144">
        <v>0.899231</v>
      </c>
      <c r="E18" s="166">
        <v>2.2151898734177213</v>
      </c>
      <c r="F18" s="164"/>
      <c r="G18" s="144"/>
      <c r="H18" s="144"/>
      <c r="I18" s="163"/>
      <c r="J18" s="164">
        <v>16.487342999999999</v>
      </c>
      <c r="K18" s="144"/>
      <c r="L18" s="144">
        <v>1.441033</v>
      </c>
      <c r="M18" s="166">
        <v>1.7391712025316455</v>
      </c>
      <c r="N18" s="162">
        <f t="shared" si="1"/>
        <v>37.234040999999998</v>
      </c>
      <c r="O18" s="73"/>
      <c r="P18" s="165">
        <v>948</v>
      </c>
    </row>
    <row r="19" spans="1:16" ht="15">
      <c r="A19" s="73">
        <v>2010</v>
      </c>
      <c r="B19" s="144">
        <v>22.599173</v>
      </c>
      <c r="C19" s="144"/>
      <c r="D19" s="144">
        <v>0.94572500000000004</v>
      </c>
      <c r="E19" s="166">
        <v>1.9841966637401232</v>
      </c>
      <c r="F19" s="164"/>
      <c r="G19" s="144"/>
      <c r="H19" s="144"/>
      <c r="I19" s="163"/>
      <c r="J19" s="164">
        <v>20.530998</v>
      </c>
      <c r="K19" s="144"/>
      <c r="L19" s="144">
        <v>3.2779310000000002</v>
      </c>
      <c r="M19" s="166">
        <v>1.8025459174714664</v>
      </c>
      <c r="N19" s="162">
        <f t="shared" si="1"/>
        <v>43.130171000000004</v>
      </c>
      <c r="O19" s="73"/>
      <c r="P19" s="165">
        <v>1139</v>
      </c>
    </row>
    <row r="20" spans="1:16" ht="15">
      <c r="A20" s="73">
        <v>2011</v>
      </c>
      <c r="B20" s="144">
        <v>24.608871000000001</v>
      </c>
      <c r="C20" s="144"/>
      <c r="D20" s="144">
        <v>1.1378740000000001</v>
      </c>
      <c r="E20" s="166">
        <v>2.1696574225122349</v>
      </c>
      <c r="F20" s="164"/>
      <c r="G20" s="144"/>
      <c r="H20" s="144"/>
      <c r="I20" s="163"/>
      <c r="J20" s="164">
        <v>24.734779</v>
      </c>
      <c r="K20" s="144"/>
      <c r="L20" s="144">
        <v>2.8043710000000002</v>
      </c>
      <c r="M20" s="166">
        <v>2.0175186786296901</v>
      </c>
      <c r="N20" s="162">
        <f t="shared" si="1"/>
        <v>49.343649999999997</v>
      </c>
      <c r="O20" s="73"/>
      <c r="P20" s="165">
        <v>1226</v>
      </c>
    </row>
    <row r="21" spans="1:16" ht="15">
      <c r="A21" s="73">
        <v>2012</v>
      </c>
      <c r="B21" s="144">
        <v>26.697427999999999</v>
      </c>
      <c r="C21" s="144"/>
      <c r="D21" s="144">
        <v>1.2130369999999999</v>
      </c>
      <c r="E21" s="166">
        <v>2.1769230769230772</v>
      </c>
      <c r="F21" s="164"/>
      <c r="G21" s="144"/>
      <c r="H21" s="144"/>
      <c r="I21" s="163"/>
      <c r="J21" s="164">
        <v>29.383205</v>
      </c>
      <c r="K21" s="144"/>
      <c r="L21" s="144">
        <v>3.6904020000000002</v>
      </c>
      <c r="M21" s="166">
        <v>2.2602465384615384</v>
      </c>
      <c r="N21" s="162">
        <f t="shared" si="1"/>
        <v>56.080632999999999</v>
      </c>
      <c r="O21" s="73"/>
      <c r="P21" s="165">
        <v>1313</v>
      </c>
    </row>
    <row r="22" spans="1:16" ht="17.25">
      <c r="A22" s="73">
        <v>2013</v>
      </c>
      <c r="B22" s="144">
        <v>28.353186000000001</v>
      </c>
      <c r="C22" s="144"/>
      <c r="D22" s="144">
        <v>1.3003659999999999</v>
      </c>
      <c r="E22" s="166">
        <v>2.1995464852607709</v>
      </c>
      <c r="F22" s="164"/>
      <c r="G22" s="144"/>
      <c r="H22" s="144"/>
      <c r="I22" s="163"/>
      <c r="J22" s="164">
        <v>49.648587999999997</v>
      </c>
      <c r="K22" s="167" t="s">
        <v>319</v>
      </c>
      <c r="L22" s="144">
        <v>3.333348</v>
      </c>
      <c r="M22" s="166">
        <v>3.7527277399848824</v>
      </c>
      <c r="N22" s="162">
        <f t="shared" si="1"/>
        <v>78.001773999999997</v>
      </c>
      <c r="O22" s="73"/>
      <c r="P22" s="165">
        <v>1389</v>
      </c>
    </row>
    <row r="23" spans="1:16" ht="15">
      <c r="A23" s="73">
        <v>2014</v>
      </c>
      <c r="B23" s="144">
        <v>30.582684</v>
      </c>
      <c r="C23" s="144"/>
      <c r="D23" s="144">
        <v>1.398774</v>
      </c>
      <c r="E23" s="166">
        <v>2.4334053275737939</v>
      </c>
      <c r="F23" s="168"/>
      <c r="G23" s="155"/>
      <c r="H23" s="155"/>
      <c r="I23" s="158"/>
      <c r="J23" s="164">
        <v>53.055188999999999</v>
      </c>
      <c r="K23" s="144"/>
      <c r="L23" s="144">
        <v>3.1998920000000002</v>
      </c>
      <c r="M23" s="166">
        <v>3.8196680345572354</v>
      </c>
      <c r="N23" s="162">
        <f t="shared" si="1"/>
        <v>83.637872999999999</v>
      </c>
      <c r="O23" s="73"/>
      <c r="P23" s="165">
        <v>1501</v>
      </c>
    </row>
    <row r="24" spans="1:16" ht="15">
      <c r="A24" s="73">
        <v>2015</v>
      </c>
      <c r="B24" s="144">
        <v>34.408521999999998</v>
      </c>
      <c r="C24" s="73"/>
      <c r="D24" s="144">
        <v>1.4846060000000001</v>
      </c>
      <c r="E24" s="166">
        <v>2.2641576814984177</v>
      </c>
      <c r="F24" s="169">
        <v>0</v>
      </c>
      <c r="G24" s="73"/>
      <c r="H24" s="73">
        <v>0</v>
      </c>
      <c r="I24" s="163"/>
      <c r="J24" s="164">
        <v>56.406286000000001</v>
      </c>
      <c r="K24" s="144"/>
      <c r="L24" s="144">
        <v>3.4956670000000001</v>
      </c>
      <c r="M24" s="166">
        <v>3.6282024355595639</v>
      </c>
      <c r="N24" s="162">
        <f t="shared" si="1"/>
        <v>90.814807999999999</v>
      </c>
      <c r="O24" s="73"/>
      <c r="P24" s="165">
        <v>1554.6620399999999</v>
      </c>
    </row>
    <row r="25" spans="1:16" ht="17.25">
      <c r="A25" s="73">
        <v>2016</v>
      </c>
      <c r="B25" s="144">
        <v>38.109372999999998</v>
      </c>
      <c r="C25" s="170" t="s">
        <v>320</v>
      </c>
      <c r="D25" s="144">
        <v>1.55466204</v>
      </c>
      <c r="E25" s="166">
        <v>2.2874773709483791</v>
      </c>
      <c r="F25" s="164">
        <v>22.466566</v>
      </c>
      <c r="G25" s="170" t="s">
        <v>321</v>
      </c>
      <c r="H25" s="144">
        <v>3.3932549999999999</v>
      </c>
      <c r="I25" s="163"/>
      <c r="J25" s="164">
        <v>40.450000000000003</v>
      </c>
      <c r="K25" s="167" t="s">
        <v>321</v>
      </c>
      <c r="L25" s="144">
        <v>3.3732160000000002</v>
      </c>
      <c r="M25" s="166">
        <v>2.4279711884753903</v>
      </c>
      <c r="N25" s="162">
        <f t="shared" si="1"/>
        <v>101.02593899999999</v>
      </c>
      <c r="O25" s="73"/>
      <c r="P25" s="165">
        <v>1689</v>
      </c>
    </row>
    <row r="26" spans="1:16" ht="15">
      <c r="A26" s="73">
        <v>2017</v>
      </c>
      <c r="B26" s="144">
        <v>40.089004799999998</v>
      </c>
      <c r="C26" s="144"/>
      <c r="D26" s="144">
        <v>1.6890000000000001</v>
      </c>
      <c r="E26" s="166">
        <v>2.3740414412799655</v>
      </c>
      <c r="F26" s="164">
        <v>28.845723</v>
      </c>
      <c r="G26" s="144"/>
      <c r="H26" s="144">
        <v>6.5113700000000003</v>
      </c>
      <c r="I26" s="163">
        <v>1.7</v>
      </c>
      <c r="J26" s="164">
        <v>40.245213</v>
      </c>
      <c r="K26" s="144"/>
      <c r="L26" s="144">
        <v>2.346E-3</v>
      </c>
      <c r="M26" s="166">
        <v>1.7655280982671637</v>
      </c>
      <c r="N26" s="162">
        <f t="shared" si="1"/>
        <v>109.1799408</v>
      </c>
      <c r="O26" s="73"/>
      <c r="P26" s="165">
        <v>2279.5</v>
      </c>
    </row>
    <row r="27" spans="1:16" ht="15">
      <c r="A27" s="73">
        <v>2018</v>
      </c>
      <c r="B27" s="144">
        <v>41.8</v>
      </c>
      <c r="C27" s="144"/>
      <c r="D27" s="144">
        <v>2.2795000000000001</v>
      </c>
      <c r="E27" s="166">
        <v>1.8</v>
      </c>
      <c r="F27" s="164">
        <v>37.799999999999997</v>
      </c>
      <c r="G27" s="144"/>
      <c r="H27" s="144">
        <v>9.1</v>
      </c>
      <c r="I27" s="173">
        <v>1.7</v>
      </c>
      <c r="J27" s="164">
        <v>40.036575999999997</v>
      </c>
      <c r="K27" s="144"/>
      <c r="L27" s="144">
        <v>0</v>
      </c>
      <c r="M27" s="175" t="s">
        <v>96</v>
      </c>
      <c r="N27" s="162">
        <f>J27+B27+F27</f>
        <v>119.63657599999999</v>
      </c>
      <c r="O27" s="73"/>
      <c r="P27" s="174" t="s">
        <v>96</v>
      </c>
    </row>
    <row r="28" spans="1:16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>
      <c r="A29" s="171" t="s">
        <v>322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>
      <c r="A30" s="172" t="s">
        <v>323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>
      <c r="A31" s="172" t="s">
        <v>324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>
      <c r="A32" s="172" t="s">
        <v>325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1:16">
      <c r="A33" s="171" t="s">
        <v>326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1:16">
      <c r="A34" s="171" t="s">
        <v>327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16">
      <c r="A35" s="171" t="s">
        <v>328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16">
      <c r="A36" s="171" t="s">
        <v>329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1:16">
      <c r="A37" s="171" t="s">
        <v>330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</sheetData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21"/>
  <sheetViews>
    <sheetView showGridLines="0" zoomScaleNormal="100" workbookViewId="0">
      <pane ySplit="1665" activePane="bottomLeft"/>
      <selection pane="bottomLeft" activeCell="A2" sqref="A2"/>
    </sheetView>
  </sheetViews>
  <sheetFormatPr defaultRowHeight="12.75"/>
  <cols>
    <col min="1" max="1" width="30.42578125" customWidth="1"/>
    <col min="2" max="2" width="7.7109375" bestFit="1" customWidth="1"/>
    <col min="3" max="3" width="8.5703125" bestFit="1" customWidth="1"/>
    <col min="4" max="5" width="11.5703125" bestFit="1" customWidth="1"/>
    <col min="6" max="6" width="8.140625" customWidth="1"/>
    <col min="7" max="7" width="10" customWidth="1"/>
    <col min="8" max="8" width="2.5703125" customWidth="1"/>
  </cols>
  <sheetData>
    <row r="1" spans="1:223" ht="18" customHeight="1">
      <c r="A1" s="8" t="s">
        <v>353</v>
      </c>
      <c r="B1" s="8"/>
    </row>
    <row r="2" spans="1:223" ht="12.95" customHeight="1">
      <c r="A2" s="6"/>
      <c r="B2" s="6"/>
    </row>
    <row r="3" spans="1:223" ht="12.95" customHeight="1">
      <c r="A3" s="25" t="s">
        <v>73</v>
      </c>
      <c r="B3" s="26" t="s">
        <v>74</v>
      </c>
      <c r="C3" s="24" t="s">
        <v>74</v>
      </c>
      <c r="D3" s="24" t="s">
        <v>75</v>
      </c>
      <c r="E3" s="24" t="s">
        <v>76</v>
      </c>
      <c r="F3" s="24" t="s">
        <v>77</v>
      </c>
      <c r="G3" s="24" t="s">
        <v>78</v>
      </c>
      <c r="H3" s="33"/>
    </row>
    <row r="4" spans="1:223" ht="13.5">
      <c r="A4" s="25" t="s">
        <v>79</v>
      </c>
      <c r="B4" s="26" t="s">
        <v>80</v>
      </c>
      <c r="C4" s="26" t="s">
        <v>81</v>
      </c>
      <c r="D4" s="26" t="s">
        <v>82</v>
      </c>
      <c r="E4" s="26" t="s">
        <v>83</v>
      </c>
      <c r="F4" s="26" t="s">
        <v>84</v>
      </c>
      <c r="G4" s="26" t="s">
        <v>85</v>
      </c>
    </row>
    <row r="5" spans="1:223" ht="13.5">
      <c r="A5" s="13" t="s">
        <v>86</v>
      </c>
      <c r="B5" s="14" t="s">
        <v>87</v>
      </c>
      <c r="C5" s="14" t="s">
        <v>88</v>
      </c>
      <c r="D5" s="14" t="s">
        <v>89</v>
      </c>
      <c r="E5" s="14" t="s">
        <v>90</v>
      </c>
      <c r="F5" s="14" t="s">
        <v>89</v>
      </c>
      <c r="G5" s="14" t="s">
        <v>91</v>
      </c>
      <c r="H5" s="10"/>
      <c r="I5" s="1"/>
    </row>
    <row r="6" spans="1:223" s="9" customFormat="1" ht="14.1" customHeight="1">
      <c r="A6" s="21" t="s">
        <v>93</v>
      </c>
      <c r="B6" s="35">
        <v>116</v>
      </c>
      <c r="C6" s="35">
        <v>6741</v>
      </c>
      <c r="D6" s="35">
        <v>1410687</v>
      </c>
      <c r="E6" s="35">
        <v>927224</v>
      </c>
      <c r="F6" s="35">
        <v>112695</v>
      </c>
      <c r="G6" s="35">
        <v>2078275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" customHeight="1">
      <c r="A7" s="21" t="s">
        <v>92</v>
      </c>
      <c r="B7" s="35">
        <v>390</v>
      </c>
      <c r="C7" s="35">
        <v>6803</v>
      </c>
      <c r="D7" s="35">
        <v>611699</v>
      </c>
      <c r="E7" s="35">
        <v>839835</v>
      </c>
      <c r="F7" s="35">
        <v>121062</v>
      </c>
      <c r="G7" s="35">
        <v>2053699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" customHeight="1">
      <c r="A8" s="21" t="s">
        <v>94</v>
      </c>
      <c r="B8" s="35">
        <v>186</v>
      </c>
      <c r="C8" s="35">
        <v>8514</v>
      </c>
      <c r="D8" s="35">
        <v>428966</v>
      </c>
      <c r="E8" s="35">
        <v>700256</v>
      </c>
      <c r="F8" s="35">
        <v>91052</v>
      </c>
      <c r="G8" s="35">
        <v>1344538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" customHeight="1">
      <c r="A9" s="21" t="s">
        <v>335</v>
      </c>
      <c r="B9" s="35">
        <v>121</v>
      </c>
      <c r="C9" s="35">
        <v>6241</v>
      </c>
      <c r="D9" s="35">
        <v>334437</v>
      </c>
      <c r="E9" s="35">
        <v>508393</v>
      </c>
      <c r="F9" s="35" t="s">
        <v>96</v>
      </c>
      <c r="G9" s="35">
        <v>1153592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>
      <c r="A10" s="21" t="s">
        <v>95</v>
      </c>
      <c r="B10" s="30">
        <v>34</v>
      </c>
      <c r="C10" s="30">
        <v>1391</v>
      </c>
      <c r="D10" s="30">
        <v>366950</v>
      </c>
      <c r="E10" s="30">
        <v>161564</v>
      </c>
      <c r="F10" s="35" t="s">
        <v>96</v>
      </c>
      <c r="G10" s="30">
        <v>647708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" customHeight="1">
      <c r="A11" s="52" t="s">
        <v>97</v>
      </c>
      <c r="B11" s="35">
        <v>1</v>
      </c>
      <c r="C11" s="35">
        <v>583</v>
      </c>
      <c r="D11" s="35">
        <v>24845</v>
      </c>
      <c r="E11" s="35">
        <v>124926</v>
      </c>
      <c r="F11" s="35">
        <v>8797</v>
      </c>
      <c r="G11" s="35">
        <v>209935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4.1" customHeight="1">
      <c r="A12" s="21" t="s">
        <v>98</v>
      </c>
      <c r="B12" s="35">
        <v>128</v>
      </c>
      <c r="C12" s="35">
        <v>305</v>
      </c>
      <c r="D12" s="35">
        <v>45742</v>
      </c>
      <c r="E12" s="35">
        <v>108540</v>
      </c>
      <c r="F12" s="35">
        <v>11081</v>
      </c>
      <c r="G12" s="35">
        <v>178406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>
      <c r="A13" s="21" t="s">
        <v>99</v>
      </c>
      <c r="B13" s="35">
        <v>19</v>
      </c>
      <c r="C13" s="35">
        <v>190</v>
      </c>
      <c r="D13" s="35">
        <v>72511</v>
      </c>
      <c r="E13" s="35">
        <v>14150</v>
      </c>
      <c r="F13" s="35">
        <v>5924</v>
      </c>
      <c r="G13" s="35">
        <v>85928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 ht="13.5">
      <c r="A14" s="21" t="s">
        <v>101</v>
      </c>
      <c r="B14" s="35">
        <v>27</v>
      </c>
      <c r="C14" s="35">
        <v>485</v>
      </c>
      <c r="D14" s="35">
        <v>64077</v>
      </c>
      <c r="E14" s="35">
        <v>51266</v>
      </c>
      <c r="F14" s="35">
        <v>6154</v>
      </c>
      <c r="G14" s="35">
        <v>74768</v>
      </c>
      <c r="H14"/>
      <c r="I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>
      <c r="A15" s="21" t="s">
        <v>100</v>
      </c>
      <c r="B15" s="35">
        <v>1</v>
      </c>
      <c r="C15" s="35">
        <v>272</v>
      </c>
      <c r="D15" s="35">
        <v>60508</v>
      </c>
      <c r="E15" s="35">
        <v>40941</v>
      </c>
      <c r="F15" s="35">
        <v>3745</v>
      </c>
      <c r="G15" s="35">
        <v>72062</v>
      </c>
      <c r="H15"/>
      <c r="I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4.1" customHeight="1">
      <c r="A16" s="21" t="s">
        <v>102</v>
      </c>
      <c r="B16" s="35">
        <v>3</v>
      </c>
      <c r="C16" s="35">
        <v>368</v>
      </c>
      <c r="D16" s="35">
        <v>41810</v>
      </c>
      <c r="E16" s="35">
        <v>20049</v>
      </c>
      <c r="F16" s="35" t="s">
        <v>96</v>
      </c>
      <c r="G16" s="35">
        <v>68673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9" customFormat="1" ht="14.1" customHeight="1">
      <c r="A17" s="21" t="s">
        <v>105</v>
      </c>
      <c r="B17" s="35">
        <v>1</v>
      </c>
      <c r="C17" s="35">
        <v>373</v>
      </c>
      <c r="D17" s="35">
        <v>14204</v>
      </c>
      <c r="E17" s="35">
        <v>43023</v>
      </c>
      <c r="F17" s="35">
        <v>1586</v>
      </c>
      <c r="G17" s="35">
        <v>47777</v>
      </c>
      <c r="H17" s="3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9" customFormat="1">
      <c r="A18" s="21" t="s">
        <v>103</v>
      </c>
      <c r="B18" s="35">
        <v>1</v>
      </c>
      <c r="C18" s="35">
        <v>380</v>
      </c>
      <c r="D18" s="35">
        <v>27289</v>
      </c>
      <c r="E18" s="35">
        <v>26206</v>
      </c>
      <c r="F18" s="35">
        <v>5444</v>
      </c>
      <c r="G18" s="35">
        <v>44731</v>
      </c>
      <c r="H18" s="30"/>
      <c r="I18" s="2"/>
      <c r="J18" s="2"/>
      <c r="K18" s="2"/>
      <c r="L18" s="2"/>
      <c r="M18" s="2"/>
    </row>
    <row r="19" spans="1:223" s="9" customFormat="1">
      <c r="A19" s="21" t="s">
        <v>104</v>
      </c>
      <c r="B19" s="35">
        <v>1</v>
      </c>
      <c r="C19" s="35">
        <v>207</v>
      </c>
      <c r="D19" s="35">
        <v>16923</v>
      </c>
      <c r="E19" s="35">
        <v>18218</v>
      </c>
      <c r="F19" s="35">
        <v>632</v>
      </c>
      <c r="G19" s="35">
        <v>43377</v>
      </c>
      <c r="H19" s="30"/>
      <c r="I19" s="2"/>
      <c r="J19" s="2"/>
      <c r="K19" s="2"/>
      <c r="L19" s="2"/>
      <c r="M19" s="2"/>
    </row>
    <row r="20" spans="1:223" s="9" customFormat="1">
      <c r="A20" s="21" t="s">
        <v>106</v>
      </c>
      <c r="B20" s="35">
        <v>1</v>
      </c>
      <c r="C20" s="35">
        <v>354</v>
      </c>
      <c r="D20" s="35">
        <v>32299</v>
      </c>
      <c r="E20" s="35">
        <v>15890</v>
      </c>
      <c r="F20" s="35" t="s">
        <v>96</v>
      </c>
      <c r="G20" s="35">
        <v>42028</v>
      </c>
      <c r="H20" s="30"/>
      <c r="I20" s="2"/>
      <c r="J20" s="2"/>
      <c r="K20" s="2"/>
      <c r="L20" s="2"/>
      <c r="M20" s="2"/>
    </row>
    <row r="21" spans="1:223">
      <c r="A21" s="21" t="s">
        <v>108</v>
      </c>
      <c r="B21" s="35">
        <v>1</v>
      </c>
      <c r="C21" s="35">
        <v>430</v>
      </c>
      <c r="D21" s="35">
        <v>27957</v>
      </c>
      <c r="E21" s="35">
        <v>20934</v>
      </c>
      <c r="F21" s="35">
        <v>5687</v>
      </c>
      <c r="G21" s="35">
        <v>36120</v>
      </c>
      <c r="H21" s="45"/>
      <c r="I21" s="45"/>
    </row>
    <row r="22" spans="1:223" s="9" customFormat="1" ht="14.1" customHeight="1">
      <c r="A22" s="21" t="s">
        <v>107</v>
      </c>
      <c r="B22" s="35">
        <v>1</v>
      </c>
      <c r="C22" s="35">
        <v>322</v>
      </c>
      <c r="D22" s="35">
        <v>10339</v>
      </c>
      <c r="E22" s="35">
        <v>33317</v>
      </c>
      <c r="F22" s="35">
        <v>1131</v>
      </c>
      <c r="G22" s="35">
        <v>35427</v>
      </c>
      <c r="H22" s="35"/>
      <c r="I22" s="2"/>
      <c r="J22" s="2"/>
      <c r="K22" s="2"/>
      <c r="L22" s="2"/>
      <c r="M22" s="2"/>
    </row>
    <row r="23" spans="1:223" s="9" customFormat="1" ht="14.1" customHeight="1">
      <c r="A23" s="21" t="s">
        <v>109</v>
      </c>
      <c r="B23" s="35">
        <v>1</v>
      </c>
      <c r="C23" s="35">
        <v>329</v>
      </c>
      <c r="D23" s="35">
        <v>26104</v>
      </c>
      <c r="E23" s="35">
        <v>22391</v>
      </c>
      <c r="F23" s="35">
        <v>3475</v>
      </c>
      <c r="G23" s="35">
        <v>29818</v>
      </c>
      <c r="H23" s="30"/>
      <c r="I23" s="2"/>
      <c r="J23" s="2"/>
      <c r="K23" s="2"/>
      <c r="L23" s="2"/>
      <c r="M23" s="2"/>
    </row>
    <row r="24" spans="1:223" s="9" customFormat="1" ht="13.5">
      <c r="A24" s="21" t="s">
        <v>110</v>
      </c>
      <c r="B24" s="35">
        <v>8</v>
      </c>
      <c r="C24" s="35">
        <v>159</v>
      </c>
      <c r="D24" s="35">
        <v>18310</v>
      </c>
      <c r="E24" s="35">
        <v>17191</v>
      </c>
      <c r="F24" s="35">
        <v>2398</v>
      </c>
      <c r="G24" s="35">
        <v>23443</v>
      </c>
      <c r="H24" s="30"/>
      <c r="I24"/>
      <c r="J24" s="2"/>
      <c r="K24" s="2"/>
      <c r="L24" s="2"/>
      <c r="M24" s="2"/>
    </row>
    <row r="25" spans="1:223" s="9" customFormat="1" ht="14.1" customHeight="1">
      <c r="A25" s="21" t="s">
        <v>111</v>
      </c>
      <c r="B25" s="35">
        <v>1</v>
      </c>
      <c r="C25" s="35">
        <v>268</v>
      </c>
      <c r="D25" s="35">
        <v>16171.5</v>
      </c>
      <c r="E25" s="35">
        <v>18019.5</v>
      </c>
      <c r="F25" s="35">
        <v>1544.4</v>
      </c>
      <c r="G25" s="35">
        <v>20930.3</v>
      </c>
      <c r="H25" s="30"/>
      <c r="I25" s="2"/>
      <c r="J25" s="2"/>
      <c r="K25" s="2"/>
      <c r="L25" s="2"/>
      <c r="M25" s="2"/>
    </row>
    <row r="26" spans="1:223" s="9" customFormat="1">
      <c r="A26" s="47" t="s">
        <v>112</v>
      </c>
      <c r="B26" s="30">
        <v>1</v>
      </c>
      <c r="C26" s="30">
        <v>294</v>
      </c>
      <c r="D26" s="30">
        <v>15136</v>
      </c>
      <c r="E26" s="30">
        <v>11278</v>
      </c>
      <c r="F26" s="35">
        <v>2177</v>
      </c>
      <c r="G26" s="30">
        <v>18783</v>
      </c>
      <c r="H26"/>
      <c r="I26"/>
      <c r="J26" s="2"/>
      <c r="K26" s="2"/>
      <c r="L26" s="2"/>
      <c r="M26" s="2"/>
    </row>
    <row r="27" spans="1:223" s="9" customFormat="1">
      <c r="A27" s="21" t="s">
        <v>115</v>
      </c>
      <c r="B27" s="35">
        <v>1</v>
      </c>
      <c r="C27" s="35">
        <v>412</v>
      </c>
      <c r="D27" s="35">
        <v>11986</v>
      </c>
      <c r="E27" s="35">
        <v>70</v>
      </c>
      <c r="F27" s="35">
        <v>4607</v>
      </c>
      <c r="G27" s="35">
        <v>17975</v>
      </c>
      <c r="H27"/>
      <c r="I27"/>
      <c r="J27" s="2"/>
      <c r="K27" s="2"/>
      <c r="L27" s="2"/>
      <c r="M27" s="2"/>
    </row>
    <row r="28" spans="1:223" s="9" customFormat="1">
      <c r="A28" s="21" t="s">
        <v>113</v>
      </c>
      <c r="B28" s="35">
        <v>1</v>
      </c>
      <c r="C28" s="35">
        <v>307</v>
      </c>
      <c r="D28" s="35">
        <v>11897</v>
      </c>
      <c r="E28" s="35">
        <v>15385</v>
      </c>
      <c r="F28" s="35">
        <v>1819</v>
      </c>
      <c r="G28" s="35">
        <v>17685</v>
      </c>
      <c r="H28" s="30"/>
      <c r="I28" s="2"/>
      <c r="J28" s="2"/>
      <c r="K28" s="2"/>
      <c r="L28" s="2"/>
      <c r="M28" s="2"/>
    </row>
    <row r="29" spans="1:223" s="9" customFormat="1" ht="14.1" customHeight="1">
      <c r="A29" s="21" t="s">
        <v>114</v>
      </c>
      <c r="B29" s="35">
        <v>4</v>
      </c>
      <c r="C29" s="35">
        <v>123</v>
      </c>
      <c r="D29" s="35">
        <v>11603</v>
      </c>
      <c r="E29" s="35">
        <v>11937</v>
      </c>
      <c r="F29" s="35">
        <v>3490</v>
      </c>
      <c r="G29" s="35">
        <v>16385</v>
      </c>
      <c r="H29" s="30"/>
      <c r="I29" s="31"/>
      <c r="J29" s="2"/>
      <c r="K29" s="2"/>
      <c r="L29" s="2"/>
      <c r="M29" s="2"/>
    </row>
    <row r="30" spans="1:223" s="9" customFormat="1" ht="14.1" customHeight="1">
      <c r="A30" s="21" t="s">
        <v>116</v>
      </c>
      <c r="B30" s="35">
        <v>3</v>
      </c>
      <c r="C30" s="35">
        <v>117</v>
      </c>
      <c r="D30" s="35">
        <v>13112</v>
      </c>
      <c r="E30" s="35">
        <v>9767</v>
      </c>
      <c r="F30" s="35" t="s">
        <v>96</v>
      </c>
      <c r="G30" s="35">
        <v>14910</v>
      </c>
      <c r="H30" s="30"/>
      <c r="I30" s="31"/>
      <c r="J30" s="2"/>
      <c r="K30" s="2"/>
      <c r="L30" s="2"/>
      <c r="M30" s="2"/>
    </row>
    <row r="31" spans="1:223" s="9" customFormat="1" ht="14.1" customHeight="1">
      <c r="A31" s="21" t="s">
        <v>123</v>
      </c>
      <c r="B31" s="35">
        <v>1</v>
      </c>
      <c r="C31" s="35">
        <v>178</v>
      </c>
      <c r="D31" s="35">
        <v>11976.9</v>
      </c>
      <c r="E31" s="35">
        <v>10416.6</v>
      </c>
      <c r="F31" s="35">
        <v>1411.5</v>
      </c>
      <c r="G31" s="35">
        <v>14819.3</v>
      </c>
      <c r="H31" s="35"/>
      <c r="I31" s="2"/>
      <c r="J31" s="2"/>
      <c r="K31" s="2"/>
      <c r="L31" s="2"/>
      <c r="M31" s="2"/>
    </row>
    <row r="32" spans="1:223" s="9" customFormat="1" ht="14.1" customHeight="1">
      <c r="A32" s="21" t="s">
        <v>117</v>
      </c>
      <c r="B32" s="35">
        <v>5</v>
      </c>
      <c r="C32" s="35">
        <v>109</v>
      </c>
      <c r="D32" s="35">
        <v>11098</v>
      </c>
      <c r="E32" s="35">
        <v>9874</v>
      </c>
      <c r="F32" s="35">
        <v>3167</v>
      </c>
      <c r="G32" s="35">
        <v>14419</v>
      </c>
      <c r="H32" s="30"/>
      <c r="I32" s="2"/>
      <c r="J32" s="2"/>
      <c r="K32" s="2"/>
      <c r="L32" s="2"/>
      <c r="M32" s="2"/>
    </row>
    <row r="33" spans="1:223" s="9" customFormat="1" ht="14.1" customHeight="1">
      <c r="A33" s="21" t="s">
        <v>118</v>
      </c>
      <c r="B33" s="30">
        <v>3</v>
      </c>
      <c r="C33" s="30">
        <v>91</v>
      </c>
      <c r="D33" s="30">
        <v>11190</v>
      </c>
      <c r="E33" s="30">
        <v>10877</v>
      </c>
      <c r="F33" s="35">
        <v>917</v>
      </c>
      <c r="G33" s="35">
        <v>13974</v>
      </c>
      <c r="H33" s="30"/>
      <c r="I33" s="2"/>
      <c r="J33" s="2"/>
      <c r="K33" s="2"/>
      <c r="L33" s="2"/>
      <c r="M33" s="2"/>
    </row>
    <row r="34" spans="1:223" s="9" customFormat="1" ht="14.1" customHeight="1">
      <c r="A34" s="21" t="s">
        <v>119</v>
      </c>
      <c r="B34" s="35">
        <v>4</v>
      </c>
      <c r="C34" s="35">
        <v>99</v>
      </c>
      <c r="D34" s="35">
        <v>8124</v>
      </c>
      <c r="E34" s="35">
        <v>8719</v>
      </c>
      <c r="F34" s="35">
        <v>3287</v>
      </c>
      <c r="G34" s="35">
        <v>12489</v>
      </c>
      <c r="H34" s="30"/>
      <c r="I34" s="2"/>
      <c r="J34" s="2"/>
      <c r="K34" s="2"/>
      <c r="L34" s="2"/>
      <c r="M34" s="2"/>
    </row>
    <row r="35" spans="1:223" s="9" customFormat="1" ht="14.1" customHeight="1">
      <c r="A35" s="21" t="s">
        <v>354</v>
      </c>
      <c r="B35" s="36">
        <v>1</v>
      </c>
      <c r="C35" s="36">
        <v>25</v>
      </c>
      <c r="D35" s="35">
        <v>6616</v>
      </c>
      <c r="E35" s="36">
        <v>7426</v>
      </c>
      <c r="F35" s="35" t="s">
        <v>96</v>
      </c>
      <c r="G35" s="36">
        <v>12407</v>
      </c>
      <c r="H35" s="30"/>
      <c r="I35" s="2"/>
      <c r="J35" s="2"/>
      <c r="K35" s="2"/>
      <c r="L35" s="2"/>
      <c r="M35" s="2"/>
    </row>
    <row r="36" spans="1:223" s="9" customFormat="1" ht="14.1" customHeight="1">
      <c r="A36" s="21" t="s">
        <v>122</v>
      </c>
      <c r="B36" s="35">
        <v>67</v>
      </c>
      <c r="C36" s="35">
        <v>698</v>
      </c>
      <c r="D36" s="35">
        <v>6177</v>
      </c>
      <c r="E36" s="35">
        <v>8610</v>
      </c>
      <c r="F36" s="35">
        <v>1316</v>
      </c>
      <c r="G36" s="35">
        <v>10632</v>
      </c>
      <c r="H36" s="30"/>
      <c r="I36" s="2"/>
      <c r="J36" s="2"/>
      <c r="K36" s="2"/>
      <c r="L36" s="2"/>
      <c r="M36" s="2"/>
    </row>
    <row r="37" spans="1:223" s="9" customFormat="1" ht="14.1" customHeight="1">
      <c r="A37" s="21" t="s">
        <v>146</v>
      </c>
      <c r="B37" s="35">
        <v>1</v>
      </c>
      <c r="C37" s="35">
        <v>12</v>
      </c>
      <c r="D37" s="35">
        <v>56</v>
      </c>
      <c r="E37" s="35">
        <v>9122</v>
      </c>
      <c r="F37" s="35" t="s">
        <v>96</v>
      </c>
      <c r="G37" s="35">
        <v>9256</v>
      </c>
      <c r="H37" s="30"/>
      <c r="I37" s="2"/>
      <c r="J37" s="2"/>
      <c r="K37" s="2"/>
      <c r="L37" s="2"/>
      <c r="M37" s="2"/>
    </row>
    <row r="38" spans="1:223" s="9" customFormat="1" ht="14.1" customHeight="1">
      <c r="A38" s="21" t="s">
        <v>331</v>
      </c>
      <c r="B38" s="35">
        <v>1</v>
      </c>
      <c r="C38" s="35">
        <v>38</v>
      </c>
      <c r="D38" s="35">
        <v>1939</v>
      </c>
      <c r="E38" s="35">
        <v>6622</v>
      </c>
      <c r="F38" s="35" t="s">
        <v>96</v>
      </c>
      <c r="G38" s="35">
        <v>8210</v>
      </c>
      <c r="H38" s="3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 ht="14.1" customHeight="1">
      <c r="A39" s="21" t="s">
        <v>124</v>
      </c>
      <c r="B39" s="35">
        <v>1</v>
      </c>
      <c r="C39" s="35">
        <v>59</v>
      </c>
      <c r="D39" s="35">
        <v>4939</v>
      </c>
      <c r="E39" s="35">
        <v>5585</v>
      </c>
      <c r="F39" s="35">
        <v>2470</v>
      </c>
      <c r="G39" s="35">
        <v>8077</v>
      </c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4.1" customHeight="1">
      <c r="A40" s="21" t="s">
        <v>125</v>
      </c>
      <c r="B40" s="35">
        <v>1</v>
      </c>
      <c r="C40" s="35">
        <v>41</v>
      </c>
      <c r="D40" s="35">
        <v>7569</v>
      </c>
      <c r="E40" s="35">
        <v>6764</v>
      </c>
      <c r="F40" s="35" t="s">
        <v>96</v>
      </c>
      <c r="G40" s="35">
        <v>7582</v>
      </c>
      <c r="H40" s="3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 ht="14.1" customHeight="1">
      <c r="A41" s="21" t="s">
        <v>126</v>
      </c>
      <c r="B41" s="35">
        <v>1</v>
      </c>
      <c r="C41" s="35">
        <v>60</v>
      </c>
      <c r="D41" s="35">
        <v>267</v>
      </c>
      <c r="E41" s="35">
        <v>3004</v>
      </c>
      <c r="F41" s="35" t="s">
        <v>96</v>
      </c>
      <c r="G41" s="35">
        <v>6858</v>
      </c>
      <c r="H41" s="3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 ht="14.1" customHeight="1">
      <c r="A42" s="21" t="s">
        <v>128</v>
      </c>
      <c r="B42" s="36">
        <v>8</v>
      </c>
      <c r="C42" s="36">
        <v>62</v>
      </c>
      <c r="D42" s="35">
        <v>4777</v>
      </c>
      <c r="E42" s="35">
        <v>5475</v>
      </c>
      <c r="F42" s="35">
        <v>452</v>
      </c>
      <c r="G42" s="35">
        <v>5964</v>
      </c>
      <c r="H42" s="3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s="9" customFormat="1">
      <c r="A43" s="21" t="s">
        <v>127</v>
      </c>
      <c r="B43" s="35">
        <v>6</v>
      </c>
      <c r="C43" s="35">
        <v>59.7</v>
      </c>
      <c r="D43" s="35">
        <v>4353</v>
      </c>
      <c r="E43" s="35">
        <v>4916</v>
      </c>
      <c r="F43" s="35">
        <v>807</v>
      </c>
      <c r="G43" s="35">
        <v>5744</v>
      </c>
      <c r="H43" s="3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 s="9" customFormat="1">
      <c r="A44" s="21" t="s">
        <v>129</v>
      </c>
      <c r="B44" s="35">
        <v>3</v>
      </c>
      <c r="C44" s="35">
        <v>54</v>
      </c>
      <c r="D44" s="35">
        <v>4212</v>
      </c>
      <c r="E44" s="35">
        <v>4553</v>
      </c>
      <c r="F44" s="35">
        <v>1126</v>
      </c>
      <c r="G44" s="35">
        <v>5711</v>
      </c>
      <c r="H44" s="3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 s="9" customFormat="1">
      <c r="A45" s="21" t="s">
        <v>134</v>
      </c>
      <c r="B45" s="35">
        <v>1</v>
      </c>
      <c r="C45" s="35">
        <v>100</v>
      </c>
      <c r="D45" s="35">
        <v>3700</v>
      </c>
      <c r="E45" s="35">
        <v>4118</v>
      </c>
      <c r="F45" s="35">
        <v>510</v>
      </c>
      <c r="G45" s="35">
        <v>5064</v>
      </c>
      <c r="H45" s="3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 s="9" customFormat="1">
      <c r="A46" s="21" t="s">
        <v>133</v>
      </c>
      <c r="B46" s="35">
        <v>1</v>
      </c>
      <c r="C46" s="35">
        <v>47</v>
      </c>
      <c r="D46" s="35">
        <v>3077</v>
      </c>
      <c r="E46" s="35">
        <v>4061</v>
      </c>
      <c r="F46" s="35">
        <v>692</v>
      </c>
      <c r="G46" s="35">
        <v>4997</v>
      </c>
      <c r="H46" s="3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>
      <c r="A47" s="47" t="s">
        <v>130</v>
      </c>
      <c r="B47" s="35">
        <v>1</v>
      </c>
      <c r="C47" s="35">
        <v>51</v>
      </c>
      <c r="D47" s="35">
        <v>3329.4</v>
      </c>
      <c r="E47" s="35">
        <v>3214.1</v>
      </c>
      <c r="F47" s="35">
        <v>616.6</v>
      </c>
      <c r="G47" s="35">
        <v>4784.3999999999996</v>
      </c>
      <c r="H47" s="30"/>
      <c r="I47" s="2"/>
    </row>
    <row r="48" spans="1:223">
      <c r="A48" s="21" t="s">
        <v>131</v>
      </c>
      <c r="B48" s="35">
        <v>4</v>
      </c>
      <c r="C48" s="35">
        <v>35</v>
      </c>
      <c r="D48" s="35">
        <v>3376</v>
      </c>
      <c r="E48" s="35">
        <v>3692</v>
      </c>
      <c r="F48" s="35">
        <v>742</v>
      </c>
      <c r="G48" s="35">
        <v>4450</v>
      </c>
      <c r="H48" s="30"/>
      <c r="I48" s="2"/>
    </row>
    <row r="49" spans="1:223" s="9" customFormat="1" ht="14.1" customHeight="1">
      <c r="A49" s="21" t="s">
        <v>132</v>
      </c>
      <c r="B49" s="35">
        <v>2</v>
      </c>
      <c r="C49" s="35">
        <v>49</v>
      </c>
      <c r="D49" s="35">
        <v>4236</v>
      </c>
      <c r="E49" s="35">
        <v>3815</v>
      </c>
      <c r="F49" s="35">
        <v>481</v>
      </c>
      <c r="G49" s="35">
        <v>4313</v>
      </c>
      <c r="H49" s="3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 s="9" customFormat="1" ht="14.1" customHeight="1">
      <c r="A50" s="21" t="s">
        <v>120</v>
      </c>
      <c r="B50" s="30">
        <v>1</v>
      </c>
      <c r="C50" s="30">
        <v>9</v>
      </c>
      <c r="D50" s="30">
        <v>3425</v>
      </c>
      <c r="E50" s="30">
        <v>0</v>
      </c>
      <c r="F50" s="35" t="s">
        <v>96</v>
      </c>
      <c r="G50" s="35">
        <v>3978</v>
      </c>
      <c r="H50" s="3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>
      <c r="A51" s="21" t="s">
        <v>135</v>
      </c>
      <c r="B51" s="35">
        <v>1</v>
      </c>
      <c r="C51" s="35">
        <v>37</v>
      </c>
      <c r="D51" s="35">
        <v>2493</v>
      </c>
      <c r="E51" s="35">
        <v>1810</v>
      </c>
      <c r="F51" s="35">
        <v>812</v>
      </c>
      <c r="G51" s="35">
        <v>2738</v>
      </c>
      <c r="H51" s="3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 ht="14.1" customHeight="1">
      <c r="A52" s="21" t="s">
        <v>136</v>
      </c>
      <c r="B52" s="35">
        <v>1</v>
      </c>
      <c r="C52" s="35">
        <v>23</v>
      </c>
      <c r="D52" s="35">
        <v>2707</v>
      </c>
      <c r="E52" s="35">
        <v>77</v>
      </c>
      <c r="F52" s="35" t="s">
        <v>96</v>
      </c>
      <c r="G52" s="35">
        <v>2722</v>
      </c>
      <c r="H52"/>
      <c r="I5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4.1" customHeight="1">
      <c r="A53" s="21" t="s">
        <v>137</v>
      </c>
      <c r="B53" s="35">
        <v>1</v>
      </c>
      <c r="C53" s="35">
        <v>15</v>
      </c>
      <c r="D53" s="35">
        <v>1467</v>
      </c>
      <c r="E53" s="35">
        <v>1942</v>
      </c>
      <c r="F53" s="35">
        <v>222</v>
      </c>
      <c r="G53" s="35">
        <v>2180</v>
      </c>
      <c r="H53" s="3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" customHeight="1">
      <c r="A54" s="21" t="s">
        <v>355</v>
      </c>
      <c r="B54" s="35">
        <v>1</v>
      </c>
      <c r="C54" s="35">
        <v>29</v>
      </c>
      <c r="D54" s="35">
        <v>232</v>
      </c>
      <c r="E54" s="35">
        <v>257</v>
      </c>
      <c r="F54" s="35">
        <v>96</v>
      </c>
      <c r="G54" s="35">
        <v>375</v>
      </c>
      <c r="H54" s="3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>
      <c r="A55" s="21" t="s">
        <v>138</v>
      </c>
      <c r="B55" s="30">
        <v>1</v>
      </c>
      <c r="C55" s="30">
        <v>4</v>
      </c>
      <c r="D55" s="35" t="s">
        <v>349</v>
      </c>
      <c r="E55" s="35" t="s">
        <v>349</v>
      </c>
      <c r="F55" s="35" t="s">
        <v>96</v>
      </c>
      <c r="G55" s="30">
        <v>219</v>
      </c>
      <c r="H55" s="3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 ht="14.1" customHeight="1">
      <c r="A56" s="21" t="s">
        <v>346</v>
      </c>
      <c r="B56" s="35">
        <v>1</v>
      </c>
      <c r="C56" s="35">
        <v>15</v>
      </c>
      <c r="D56" s="35">
        <v>0</v>
      </c>
      <c r="E56" s="35">
        <v>0</v>
      </c>
      <c r="F56" s="35" t="s">
        <v>96</v>
      </c>
      <c r="G56" s="35">
        <v>178.7</v>
      </c>
      <c r="H56" s="3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" customHeight="1">
      <c r="A57" s="21" t="s">
        <v>140</v>
      </c>
      <c r="B57" s="35">
        <v>1</v>
      </c>
      <c r="C57" s="35">
        <v>29</v>
      </c>
      <c r="D57" s="35">
        <v>0</v>
      </c>
      <c r="E57" s="35">
        <v>0</v>
      </c>
      <c r="F57" s="35" t="s">
        <v>96</v>
      </c>
      <c r="G57" s="35">
        <v>83</v>
      </c>
      <c r="H57" s="3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 ht="14.1" customHeight="1">
      <c r="A58" s="21" t="s">
        <v>139</v>
      </c>
      <c r="B58" s="35">
        <v>1</v>
      </c>
      <c r="C58" s="35">
        <v>25</v>
      </c>
      <c r="D58" s="35">
        <v>0</v>
      </c>
      <c r="E58" s="35">
        <v>0</v>
      </c>
      <c r="F58" s="35" t="s">
        <v>96</v>
      </c>
      <c r="G58" s="35">
        <v>49</v>
      </c>
      <c r="H58" s="3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4.1" customHeight="1">
      <c r="A59" s="21" t="s">
        <v>356</v>
      </c>
      <c r="B59" s="35">
        <v>1</v>
      </c>
      <c r="C59" s="35">
        <v>10</v>
      </c>
      <c r="D59" s="35" t="s">
        <v>349</v>
      </c>
      <c r="E59" s="35" t="s">
        <v>349</v>
      </c>
      <c r="F59" s="35" t="s">
        <v>96</v>
      </c>
      <c r="G59" s="35">
        <v>11</v>
      </c>
      <c r="H59" s="3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 ht="14.1" customHeight="1">
      <c r="A60" s="21" t="s">
        <v>141</v>
      </c>
      <c r="B60" s="35">
        <v>1</v>
      </c>
      <c r="C60" s="35">
        <v>5</v>
      </c>
      <c r="D60" s="35">
        <v>0</v>
      </c>
      <c r="E60" s="35">
        <v>0</v>
      </c>
      <c r="F60" s="35" t="s">
        <v>96</v>
      </c>
      <c r="G60" s="35">
        <v>3</v>
      </c>
      <c r="H60" s="3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4.1" customHeight="1">
      <c r="A61" s="21" t="s">
        <v>142</v>
      </c>
      <c r="B61" s="35">
        <v>1</v>
      </c>
      <c r="C61" s="35">
        <v>3</v>
      </c>
      <c r="D61" s="35">
        <v>0</v>
      </c>
      <c r="E61" s="35">
        <v>0</v>
      </c>
      <c r="F61" s="35" t="s">
        <v>96</v>
      </c>
      <c r="G61" s="35">
        <v>1</v>
      </c>
      <c r="H61" s="3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>
      <c r="A62" s="21" t="s">
        <v>347</v>
      </c>
      <c r="B62" s="35" t="s">
        <v>349</v>
      </c>
      <c r="C62" s="35" t="s">
        <v>349</v>
      </c>
      <c r="D62" s="35" t="s">
        <v>349</v>
      </c>
      <c r="E62" s="35" t="s">
        <v>349</v>
      </c>
      <c r="F62" s="35" t="s">
        <v>349</v>
      </c>
      <c r="G62" s="35" t="s">
        <v>349</v>
      </c>
      <c r="H62" s="3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 ht="13.5">
      <c r="A63" s="21" t="s">
        <v>357</v>
      </c>
      <c r="B63" s="35" t="s">
        <v>349</v>
      </c>
      <c r="C63" s="35" t="s">
        <v>349</v>
      </c>
      <c r="D63" s="35" t="s">
        <v>349</v>
      </c>
      <c r="E63" s="35" t="s">
        <v>349</v>
      </c>
      <c r="F63" s="35" t="s">
        <v>349</v>
      </c>
      <c r="G63" s="35" t="s">
        <v>349</v>
      </c>
      <c r="H63" s="3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>
      <c r="A64" s="21" t="s">
        <v>144</v>
      </c>
      <c r="B64" s="35" t="s">
        <v>349</v>
      </c>
      <c r="C64" s="35" t="s">
        <v>349</v>
      </c>
      <c r="D64" s="35" t="s">
        <v>349</v>
      </c>
      <c r="E64" s="35" t="s">
        <v>349</v>
      </c>
      <c r="F64" s="35" t="s">
        <v>349</v>
      </c>
      <c r="G64" s="35" t="s">
        <v>349</v>
      </c>
      <c r="H64" s="3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 ht="14.1" customHeight="1">
      <c r="A65" s="21" t="s">
        <v>143</v>
      </c>
      <c r="B65" s="35" t="s">
        <v>349</v>
      </c>
      <c r="C65" s="35" t="s">
        <v>349</v>
      </c>
      <c r="D65" s="35" t="s">
        <v>349</v>
      </c>
      <c r="E65" s="35" t="s">
        <v>349</v>
      </c>
      <c r="F65" s="35" t="s">
        <v>349</v>
      </c>
      <c r="G65" s="35" t="s">
        <v>349</v>
      </c>
      <c r="H65" s="3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>
      <c r="A66" s="21" t="s">
        <v>121</v>
      </c>
      <c r="B66" s="35" t="s">
        <v>349</v>
      </c>
      <c r="C66" s="35" t="s">
        <v>349</v>
      </c>
      <c r="D66" s="35" t="s">
        <v>349</v>
      </c>
      <c r="E66" s="35" t="s">
        <v>349</v>
      </c>
      <c r="F66" s="35" t="s">
        <v>349</v>
      </c>
      <c r="G66" s="35" t="s">
        <v>349</v>
      </c>
      <c r="H66" s="3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>
      <c r="A67" s="21" t="s">
        <v>145</v>
      </c>
      <c r="B67" s="35" t="s">
        <v>349</v>
      </c>
      <c r="C67" s="35" t="s">
        <v>349</v>
      </c>
      <c r="D67" s="35" t="s">
        <v>349</v>
      </c>
      <c r="E67" s="35" t="s">
        <v>349</v>
      </c>
      <c r="F67" s="35" t="s">
        <v>349</v>
      </c>
      <c r="G67" s="35" t="s">
        <v>349</v>
      </c>
      <c r="H67" s="3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 ht="14.1" customHeight="1">
      <c r="A68" s="21" t="s">
        <v>358</v>
      </c>
      <c r="B68" s="35" t="s">
        <v>349</v>
      </c>
      <c r="C68" s="35" t="s">
        <v>349</v>
      </c>
      <c r="D68" s="35" t="s">
        <v>349</v>
      </c>
      <c r="E68" s="35" t="s">
        <v>349</v>
      </c>
      <c r="F68" s="35" t="s">
        <v>349</v>
      </c>
      <c r="G68" s="35" t="s">
        <v>349</v>
      </c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 ht="14.1" customHeight="1">
      <c r="A69" s="21" t="s">
        <v>360</v>
      </c>
      <c r="B69" s="35" t="s">
        <v>349</v>
      </c>
      <c r="C69" s="35" t="s">
        <v>349</v>
      </c>
      <c r="D69" s="35" t="s">
        <v>349</v>
      </c>
      <c r="E69" s="35" t="s">
        <v>349</v>
      </c>
      <c r="F69" s="35" t="s">
        <v>349</v>
      </c>
      <c r="G69" s="35" t="s">
        <v>349</v>
      </c>
      <c r="H69" s="3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>
      <c r="A70" s="21" t="s">
        <v>332</v>
      </c>
      <c r="B70" s="35" t="s">
        <v>349</v>
      </c>
      <c r="C70" s="35" t="s">
        <v>349</v>
      </c>
      <c r="D70" s="35" t="s">
        <v>349</v>
      </c>
      <c r="E70" s="35" t="s">
        <v>349</v>
      </c>
      <c r="F70" s="35" t="s">
        <v>349</v>
      </c>
      <c r="G70" s="35" t="s">
        <v>349</v>
      </c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s="9" customFormat="1">
      <c r="A71" s="21" t="s">
        <v>361</v>
      </c>
      <c r="B71" s="35" t="s">
        <v>349</v>
      </c>
      <c r="C71" s="35" t="s">
        <v>349</v>
      </c>
      <c r="D71" s="35" t="s">
        <v>349</v>
      </c>
      <c r="E71" s="35" t="s">
        <v>349</v>
      </c>
      <c r="F71" s="35" t="s">
        <v>349</v>
      </c>
      <c r="G71" s="35" t="s">
        <v>349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ht="14.1" customHeight="1">
      <c r="A72" s="21" t="s">
        <v>333</v>
      </c>
      <c r="B72" s="35" t="s">
        <v>349</v>
      </c>
      <c r="C72" s="35" t="s">
        <v>349</v>
      </c>
      <c r="D72" s="35" t="s">
        <v>349</v>
      </c>
      <c r="E72" s="35" t="s">
        <v>349</v>
      </c>
      <c r="F72" s="35" t="s">
        <v>349</v>
      </c>
      <c r="G72" s="35" t="s">
        <v>349</v>
      </c>
      <c r="H72" s="30"/>
      <c r="I72" s="2"/>
    </row>
    <row r="73" spans="1:223" s="9" customFormat="1" ht="14.1" customHeight="1">
      <c r="A73" s="21" t="s">
        <v>334</v>
      </c>
      <c r="B73" s="35" t="s">
        <v>349</v>
      </c>
      <c r="C73" s="35" t="s">
        <v>349</v>
      </c>
      <c r="D73" s="35" t="s">
        <v>349</v>
      </c>
      <c r="E73" s="35" t="s">
        <v>349</v>
      </c>
      <c r="F73" s="35" t="s">
        <v>349</v>
      </c>
      <c r="G73" s="35" t="s">
        <v>349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s="9" customFormat="1" ht="14.1" customHeight="1">
      <c r="A74" s="21" t="s">
        <v>147</v>
      </c>
      <c r="B74" s="35" t="s">
        <v>349</v>
      </c>
      <c r="C74" s="35" t="s">
        <v>349</v>
      </c>
      <c r="D74" s="35" t="s">
        <v>349</v>
      </c>
      <c r="E74" s="35" t="s">
        <v>349</v>
      </c>
      <c r="F74" s="35" t="s">
        <v>349</v>
      </c>
      <c r="G74" s="35" t="s">
        <v>349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1:223" ht="14.1" customHeight="1">
      <c r="A75" s="21" t="s">
        <v>362</v>
      </c>
      <c r="B75" s="35" t="s">
        <v>349</v>
      </c>
      <c r="C75" s="35" t="s">
        <v>349</v>
      </c>
      <c r="D75" s="35" t="s">
        <v>349</v>
      </c>
      <c r="E75" s="35" t="s">
        <v>349</v>
      </c>
      <c r="F75" s="35" t="s">
        <v>349</v>
      </c>
      <c r="G75" s="35" t="s">
        <v>349</v>
      </c>
    </row>
    <row r="76" spans="1:223" ht="14.1" customHeight="1">
      <c r="A76" s="21" t="s">
        <v>370</v>
      </c>
      <c r="B76" s="35" t="s">
        <v>349</v>
      </c>
      <c r="C76" s="35" t="s">
        <v>349</v>
      </c>
      <c r="D76" s="35" t="s">
        <v>349</v>
      </c>
      <c r="E76" s="35" t="s">
        <v>349</v>
      </c>
      <c r="F76" s="35" t="s">
        <v>349</v>
      </c>
      <c r="G76" s="35" t="s">
        <v>349</v>
      </c>
      <c r="H76" s="2"/>
      <c r="I76" s="2"/>
    </row>
    <row r="77" spans="1:223">
      <c r="A77" s="47" t="s">
        <v>363</v>
      </c>
      <c r="B77" s="35" t="s">
        <v>349</v>
      </c>
      <c r="C77" s="35" t="s">
        <v>349</v>
      </c>
      <c r="D77" s="35" t="s">
        <v>349</v>
      </c>
      <c r="E77" s="35" t="s">
        <v>349</v>
      </c>
      <c r="F77" s="35" t="s">
        <v>349</v>
      </c>
      <c r="G77" s="35" t="s">
        <v>349</v>
      </c>
      <c r="H77" s="2"/>
      <c r="I77" s="2"/>
    </row>
    <row r="78" spans="1:223" s="45" customFormat="1">
      <c r="A78" s="21" t="s">
        <v>148</v>
      </c>
      <c r="B78" s="35" t="s">
        <v>349</v>
      </c>
      <c r="C78" s="35" t="s">
        <v>349</v>
      </c>
      <c r="D78" s="35" t="s">
        <v>349</v>
      </c>
      <c r="E78" s="35" t="s">
        <v>349</v>
      </c>
      <c r="F78" s="35" t="s">
        <v>349</v>
      </c>
      <c r="G78" s="35" t="s">
        <v>349</v>
      </c>
      <c r="H78" s="35"/>
      <c r="I78"/>
    </row>
    <row r="79" spans="1:223" s="45" customFormat="1" ht="13.5">
      <c r="A79" s="21" t="s">
        <v>364</v>
      </c>
      <c r="B79" s="35" t="s">
        <v>349</v>
      </c>
      <c r="C79" s="35" t="s">
        <v>349</v>
      </c>
      <c r="D79" s="35" t="s">
        <v>349</v>
      </c>
      <c r="E79" s="35" t="s">
        <v>349</v>
      </c>
      <c r="F79" s="35" t="s">
        <v>349</v>
      </c>
      <c r="G79" s="35" t="s">
        <v>349</v>
      </c>
    </row>
    <row r="80" spans="1:223" s="45" customFormat="1" ht="12.75" customHeight="1">
      <c r="A80" s="21" t="s">
        <v>149</v>
      </c>
      <c r="B80" s="35" t="s">
        <v>349</v>
      </c>
      <c r="C80" s="35" t="s">
        <v>349</v>
      </c>
      <c r="D80" s="35" t="s">
        <v>349</v>
      </c>
      <c r="E80" s="35" t="s">
        <v>349</v>
      </c>
      <c r="F80" s="35" t="s">
        <v>349</v>
      </c>
      <c r="G80" s="35" t="s">
        <v>349</v>
      </c>
    </row>
    <row r="81" spans="1:223" s="45" customFormat="1">
      <c r="A81" s="41" t="s">
        <v>150</v>
      </c>
      <c r="B81" s="40">
        <f>SUM(B6:B80)</f>
        <v>1176</v>
      </c>
      <c r="C81" s="40">
        <f t="shared" ref="C81:F81" si="0">SUM(C6:C80)</f>
        <v>38039.699999999997</v>
      </c>
      <c r="D81" s="40">
        <f t="shared" si="0"/>
        <v>3826898.8</v>
      </c>
      <c r="E81" s="40">
        <f t="shared" si="0"/>
        <v>3885720.2</v>
      </c>
      <c r="F81" s="40">
        <f t="shared" si="0"/>
        <v>413625.5</v>
      </c>
      <c r="G81" s="40">
        <f>SUM(G6:G80)</f>
        <v>8549261.6999999993</v>
      </c>
    </row>
    <row r="82" spans="1:223" ht="14.1" customHeight="1">
      <c r="A82" s="11" t="s">
        <v>151</v>
      </c>
      <c r="B82" s="22"/>
      <c r="C82" s="22"/>
      <c r="D82" s="22"/>
      <c r="E82" s="22"/>
      <c r="F82" s="22"/>
      <c r="G82" s="22"/>
    </row>
    <row r="83" spans="1:223" s="9" customFormat="1" ht="14.1" customHeight="1">
      <c r="A83" s="10" t="s">
        <v>152</v>
      </c>
      <c r="B83" s="27"/>
      <c r="C83" s="27"/>
      <c r="D83" s="27"/>
      <c r="E83" s="27"/>
      <c r="F83" s="27"/>
      <c r="G83" s="27"/>
      <c r="H83" s="1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</row>
    <row r="84" spans="1:223">
      <c r="A84" s="10" t="s">
        <v>153</v>
      </c>
      <c r="B84" s="27"/>
      <c r="C84" s="27"/>
      <c r="D84" s="27"/>
      <c r="E84" s="27"/>
      <c r="F84" s="27"/>
      <c r="G84" s="27"/>
      <c r="H84" s="17"/>
    </row>
    <row r="85" spans="1:223">
      <c r="A85" s="10" t="s">
        <v>154</v>
      </c>
      <c r="B85" s="27"/>
      <c r="C85" s="27"/>
      <c r="D85" s="27"/>
      <c r="E85" s="27"/>
      <c r="F85" s="27"/>
      <c r="G85" s="27"/>
      <c r="H85" s="17"/>
    </row>
    <row r="86" spans="1:223" ht="12.95" customHeight="1">
      <c r="A86" s="10" t="s">
        <v>155</v>
      </c>
      <c r="B86" s="27"/>
      <c r="C86" s="27"/>
      <c r="D86" s="27"/>
      <c r="E86" s="27"/>
      <c r="F86" s="27"/>
      <c r="G86" s="27"/>
      <c r="H86" s="17"/>
    </row>
    <row r="87" spans="1:223" ht="12.95" customHeight="1">
      <c r="A87" s="10" t="s">
        <v>156</v>
      </c>
      <c r="B87" s="27"/>
      <c r="C87" s="27"/>
      <c r="D87" s="27"/>
      <c r="E87" s="27"/>
      <c r="F87" s="27"/>
      <c r="G87" s="27"/>
      <c r="H87" s="17"/>
    </row>
    <row r="88" spans="1:223" ht="6.75" customHeight="1">
      <c r="B88" s="10"/>
      <c r="C88" s="10"/>
      <c r="D88" s="10"/>
      <c r="E88" s="10"/>
      <c r="F88" s="10"/>
      <c r="G88" s="10"/>
      <c r="H88" s="17"/>
    </row>
    <row r="89" spans="1:223" ht="12.95" customHeight="1">
      <c r="A89" s="7" t="s">
        <v>157</v>
      </c>
      <c r="H89" s="17"/>
    </row>
    <row r="90" spans="1:223" ht="12.95" customHeight="1">
      <c r="A90" s="11" t="s">
        <v>158</v>
      </c>
      <c r="B90" s="2"/>
      <c r="C90" s="2"/>
      <c r="D90" s="2"/>
      <c r="H90" s="16"/>
    </row>
    <row r="91" spans="1:223" s="55" customFormat="1">
      <c r="A91" s="57" t="s">
        <v>159</v>
      </c>
      <c r="B91" s="54"/>
      <c r="C91" s="54"/>
      <c r="D91" s="54"/>
      <c r="H91" s="53"/>
    </row>
    <row r="92" spans="1:223" s="55" customFormat="1">
      <c r="A92" s="53" t="s">
        <v>160</v>
      </c>
      <c r="B92" s="54"/>
      <c r="C92" s="54"/>
      <c r="D92" s="54"/>
      <c r="H92" s="53"/>
    </row>
    <row r="93" spans="1:223" ht="12.95" customHeight="1">
      <c r="A93" s="11" t="s">
        <v>161</v>
      </c>
      <c r="B93" s="2"/>
      <c r="C93" s="2"/>
      <c r="D93" s="2"/>
    </row>
    <row r="94" spans="1:223">
      <c r="A94" s="11" t="s">
        <v>162</v>
      </c>
      <c r="B94" s="2"/>
      <c r="C94" s="2"/>
      <c r="D94" s="2"/>
      <c r="E94" s="2"/>
    </row>
    <row r="95" spans="1:223" ht="12.95" customHeight="1">
      <c r="A95" s="11" t="s">
        <v>163</v>
      </c>
      <c r="B95" s="16"/>
      <c r="C95" s="16"/>
      <c r="D95" s="16"/>
      <c r="E95" s="16"/>
      <c r="F95" s="16"/>
    </row>
    <row r="96" spans="1:223">
      <c r="A96" s="11" t="s">
        <v>336</v>
      </c>
      <c r="B96" s="34"/>
      <c r="C96" s="34"/>
      <c r="D96" s="34"/>
      <c r="E96" s="34"/>
      <c r="F96" s="16"/>
    </row>
    <row r="97" spans="1:6" s="59" customFormat="1" ht="12.75" customHeight="1">
      <c r="A97" s="57" t="s">
        <v>337</v>
      </c>
      <c r="B97" s="58"/>
      <c r="C97" s="58"/>
      <c r="D97" s="58"/>
      <c r="E97" s="58"/>
      <c r="F97" s="57"/>
    </row>
    <row r="98" spans="1:6" ht="12.75" customHeight="1">
      <c r="A98" s="11" t="s">
        <v>164</v>
      </c>
      <c r="B98" s="34"/>
      <c r="C98" s="34"/>
      <c r="D98" s="34"/>
      <c r="E98" s="34"/>
      <c r="F98" s="16"/>
    </row>
    <row r="99" spans="1:6" s="59" customFormat="1" ht="12" customHeight="1">
      <c r="A99" s="57" t="s">
        <v>165</v>
      </c>
      <c r="B99" s="58"/>
      <c r="C99" s="58"/>
      <c r="D99" s="58"/>
      <c r="E99" s="58"/>
      <c r="F99" s="57"/>
    </row>
    <row r="100" spans="1:6" s="55" customFormat="1" ht="12.75" customHeight="1">
      <c r="A100" s="53" t="s">
        <v>166</v>
      </c>
      <c r="B100" s="56"/>
      <c r="C100" s="56"/>
      <c r="D100" s="56"/>
      <c r="E100" s="56"/>
      <c r="F100" s="53"/>
    </row>
    <row r="101" spans="1:6">
      <c r="A101" s="11" t="s">
        <v>167</v>
      </c>
      <c r="B101" s="34"/>
      <c r="C101" s="34"/>
      <c r="D101" s="34"/>
      <c r="E101" s="34"/>
      <c r="F101" s="16"/>
    </row>
    <row r="102" spans="1:6">
      <c r="A102" s="28" t="s">
        <v>168</v>
      </c>
      <c r="B102" s="34"/>
      <c r="C102" s="34"/>
      <c r="D102" s="34"/>
      <c r="E102" s="34"/>
      <c r="F102" s="16"/>
    </row>
    <row r="103" spans="1:6">
      <c r="A103" s="28" t="s">
        <v>366</v>
      </c>
      <c r="B103" s="34"/>
      <c r="C103" s="34"/>
      <c r="D103" s="34"/>
      <c r="E103" s="34"/>
      <c r="F103" s="16"/>
    </row>
    <row r="104" spans="1:6" ht="12.95" customHeight="1">
      <c r="A104" s="28" t="s">
        <v>367</v>
      </c>
    </row>
    <row r="105" spans="1:6">
      <c r="A105" s="28" t="s">
        <v>359</v>
      </c>
      <c r="B105" s="34"/>
      <c r="C105" s="34"/>
      <c r="D105" s="34"/>
      <c r="E105" s="34"/>
      <c r="F105" s="16"/>
    </row>
    <row r="106" spans="1:6">
      <c r="A106" s="28" t="s">
        <v>368</v>
      </c>
      <c r="B106" s="34"/>
      <c r="C106" s="34"/>
      <c r="D106" s="34"/>
      <c r="E106" s="34"/>
      <c r="F106" s="16"/>
    </row>
    <row r="107" spans="1:6">
      <c r="A107" s="28" t="s">
        <v>369</v>
      </c>
      <c r="B107" s="34"/>
      <c r="C107" s="34"/>
      <c r="D107" s="34"/>
      <c r="E107" s="34"/>
      <c r="F107" s="16"/>
    </row>
    <row r="108" spans="1:6">
      <c r="A108" s="28" t="s">
        <v>365</v>
      </c>
    </row>
    <row r="109" spans="1:6" ht="6.75" customHeight="1">
      <c r="A109" s="28" t="s">
        <v>169</v>
      </c>
    </row>
    <row r="110" spans="1:6" ht="12.95" customHeight="1">
      <c r="A110" s="50" t="s">
        <v>170</v>
      </c>
    </row>
    <row r="111" spans="1:6" ht="12.95" customHeight="1">
      <c r="A111" s="21" t="s">
        <v>96</v>
      </c>
    </row>
    <row r="112" spans="1:6" ht="9" customHeight="1">
      <c r="A112" s="16"/>
      <c r="B112" s="16"/>
      <c r="C112" s="16"/>
      <c r="D112" s="16"/>
      <c r="E112" s="16"/>
      <c r="F112" s="16"/>
    </row>
    <row r="113" spans="1:5">
      <c r="A113" s="21" t="s">
        <v>171</v>
      </c>
      <c r="B113" s="7"/>
      <c r="C113" s="7"/>
      <c r="D113" s="7"/>
      <c r="E113" s="7"/>
    </row>
    <row r="114" spans="1:5">
      <c r="A114" s="21" t="s">
        <v>172</v>
      </c>
    </row>
    <row r="115" spans="1:5">
      <c r="A115" s="2"/>
    </row>
    <row r="116" spans="1:5" ht="15" customHeight="1">
      <c r="A116" s="39"/>
    </row>
    <row r="117" spans="1:5" ht="15" customHeight="1">
      <c r="A117" s="39"/>
    </row>
    <row r="118" spans="1:5">
      <c r="A118" s="39"/>
    </row>
    <row r="119" spans="1:5">
      <c r="A119" s="39"/>
    </row>
    <row r="120" spans="1:5">
      <c r="A120" s="39"/>
    </row>
    <row r="121" spans="1:5">
      <c r="A121" s="2"/>
    </row>
  </sheetData>
  <sortState xmlns:xlrd2="http://schemas.microsoft.com/office/spreadsheetml/2017/richdata2" ref="A7:G80">
    <sortCondition descending="1" ref="G7:G80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showGridLines="0" zoomScaleNormal="100" workbookViewId="0">
      <selection activeCell="V36" sqref="V36"/>
    </sheetView>
  </sheetViews>
  <sheetFormatPr defaultRowHeight="12.75"/>
  <cols>
    <col min="1" max="1" width="4.85546875" customWidth="1"/>
    <col min="2" max="2" width="9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8" t="s">
        <v>173</v>
      </c>
      <c r="B1" s="8"/>
      <c r="C1" s="8"/>
      <c r="D1" s="8"/>
      <c r="E1" s="8"/>
      <c r="F1" s="8"/>
      <c r="G1" s="65"/>
      <c r="H1" s="8"/>
      <c r="I1" s="8"/>
    </row>
    <row r="2" spans="1:12" ht="18" customHeight="1">
      <c r="A2" s="8"/>
      <c r="B2" s="8"/>
      <c r="C2" s="8"/>
      <c r="D2" s="8"/>
      <c r="E2" s="8"/>
      <c r="F2" s="8"/>
      <c r="G2" s="65"/>
      <c r="H2" s="8"/>
      <c r="I2" s="8"/>
    </row>
    <row r="3" spans="1:12" ht="15" customHeight="1">
      <c r="A3" s="38" t="s">
        <v>174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s="45" customFormat="1" ht="39.75" customHeight="1">
      <c r="A4" s="62"/>
      <c r="B4" s="63" t="s">
        <v>175</v>
      </c>
      <c r="C4" s="63" t="s">
        <v>176</v>
      </c>
      <c r="D4" s="63" t="s">
        <v>177</v>
      </c>
      <c r="E4" s="63" t="s">
        <v>178</v>
      </c>
      <c r="F4" s="63" t="s">
        <v>338</v>
      </c>
      <c r="G4" s="63" t="s">
        <v>339</v>
      </c>
      <c r="H4" s="63" t="s">
        <v>179</v>
      </c>
      <c r="I4" s="63" t="s">
        <v>180</v>
      </c>
      <c r="J4" s="63" t="s">
        <v>181</v>
      </c>
      <c r="K4" s="63" t="s">
        <v>182</v>
      </c>
      <c r="L4" s="63" t="s">
        <v>183</v>
      </c>
    </row>
    <row r="5" spans="1:12">
      <c r="A5" s="7">
        <v>1998</v>
      </c>
      <c r="B5" s="66">
        <v>129890</v>
      </c>
      <c r="C5" s="66">
        <v>159404</v>
      </c>
      <c r="D5" s="66">
        <v>125253</v>
      </c>
      <c r="E5" s="66">
        <v>142201</v>
      </c>
      <c r="F5" s="66">
        <v>0</v>
      </c>
      <c r="G5" s="66">
        <v>16785</v>
      </c>
      <c r="H5" s="66">
        <v>5891</v>
      </c>
      <c r="I5" s="66">
        <v>10372</v>
      </c>
      <c r="J5" s="66">
        <v>106350</v>
      </c>
      <c r="K5" s="66">
        <v>18541</v>
      </c>
      <c r="L5" s="68">
        <f t="shared" ref="L5:L25" si="0">SUM(B5:K5)</f>
        <v>714687</v>
      </c>
    </row>
    <row r="6" spans="1:12">
      <c r="A6" s="7">
        <v>1999</v>
      </c>
      <c r="B6" s="66">
        <v>140021</v>
      </c>
      <c r="C6" s="66">
        <v>159972</v>
      </c>
      <c r="D6" s="66">
        <v>146337</v>
      </c>
      <c r="E6" s="66">
        <v>138355</v>
      </c>
      <c r="F6" s="66">
        <v>0</v>
      </c>
      <c r="G6" s="66">
        <v>24855</v>
      </c>
      <c r="H6" s="66">
        <v>6965</v>
      </c>
      <c r="I6" s="66">
        <v>11012</v>
      </c>
      <c r="J6" s="66">
        <v>112685</v>
      </c>
      <c r="K6" s="66">
        <v>22871</v>
      </c>
      <c r="L6" s="68">
        <f t="shared" si="0"/>
        <v>763073</v>
      </c>
    </row>
    <row r="7" spans="1:12">
      <c r="A7" s="7">
        <v>2000</v>
      </c>
      <c r="B7" s="66">
        <v>148354</v>
      </c>
      <c r="C7" s="66">
        <v>165488</v>
      </c>
      <c r="D7" s="66">
        <v>161955</v>
      </c>
      <c r="E7" s="66">
        <v>128510</v>
      </c>
      <c r="F7" s="66">
        <v>0</v>
      </c>
      <c r="G7" s="66">
        <v>24538</v>
      </c>
      <c r="H7" s="66">
        <v>8293</v>
      </c>
      <c r="I7" s="66">
        <v>11882</v>
      </c>
      <c r="J7" s="66">
        <v>125019</v>
      </c>
      <c r="K7" s="66">
        <v>25092</v>
      </c>
      <c r="L7" s="68">
        <f t="shared" si="0"/>
        <v>799131</v>
      </c>
    </row>
    <row r="8" spans="1:12">
      <c r="A8" s="7">
        <v>2001</v>
      </c>
      <c r="B8" s="1">
        <v>157967</v>
      </c>
      <c r="C8" s="64">
        <v>163658</v>
      </c>
      <c r="D8" s="64">
        <v>168923</v>
      </c>
      <c r="E8" s="64">
        <v>138757</v>
      </c>
      <c r="F8" s="44">
        <v>0</v>
      </c>
      <c r="G8" s="64">
        <v>44530</v>
      </c>
      <c r="H8" s="44">
        <v>11373</v>
      </c>
      <c r="I8" s="44">
        <v>17024</v>
      </c>
      <c r="J8" s="44">
        <v>148004</v>
      </c>
      <c r="K8" s="44">
        <v>25276</v>
      </c>
      <c r="L8" s="68">
        <f t="shared" si="0"/>
        <v>875512</v>
      </c>
    </row>
    <row r="9" spans="1:12">
      <c r="A9" s="7">
        <v>2002</v>
      </c>
      <c r="B9" s="1">
        <v>162008</v>
      </c>
      <c r="C9" s="64">
        <v>172754</v>
      </c>
      <c r="D9" s="64">
        <v>183914</v>
      </c>
      <c r="E9" s="64">
        <v>181590</v>
      </c>
      <c r="F9" s="44">
        <v>0</v>
      </c>
      <c r="G9" s="64">
        <v>41909</v>
      </c>
      <c r="H9" s="44">
        <v>13486</v>
      </c>
      <c r="I9" s="44">
        <v>19128</v>
      </c>
      <c r="J9" s="44">
        <v>121949</v>
      </c>
      <c r="K9" s="44">
        <v>22791</v>
      </c>
      <c r="L9" s="68">
        <f t="shared" si="0"/>
        <v>919529</v>
      </c>
    </row>
    <row r="10" spans="1:12">
      <c r="A10" s="7">
        <v>2003</v>
      </c>
      <c r="B10" s="1">
        <v>169008</v>
      </c>
      <c r="C10" s="64">
        <v>185599</v>
      </c>
      <c r="D10" s="64">
        <v>172463</v>
      </c>
      <c r="E10" s="64">
        <v>178002</v>
      </c>
      <c r="F10" s="44">
        <v>0</v>
      </c>
      <c r="G10" s="64">
        <v>35688</v>
      </c>
      <c r="H10" s="44">
        <v>15716</v>
      </c>
      <c r="I10" s="44">
        <v>21415</v>
      </c>
      <c r="J10" s="44">
        <v>130898</v>
      </c>
      <c r="K10" s="44">
        <v>19541</v>
      </c>
      <c r="L10" s="68">
        <f t="shared" si="0"/>
        <v>928330</v>
      </c>
    </row>
    <row r="11" spans="1:12">
      <c r="A11" s="7">
        <v>2004</v>
      </c>
      <c r="B11" s="1">
        <v>175483</v>
      </c>
      <c r="C11" s="64">
        <v>193402</v>
      </c>
      <c r="D11" s="64">
        <v>163980</v>
      </c>
      <c r="E11" s="64">
        <v>186994</v>
      </c>
      <c r="F11" s="44">
        <v>0</v>
      </c>
      <c r="G11" s="64">
        <v>35265</v>
      </c>
      <c r="H11" s="44">
        <v>16643</v>
      </c>
      <c r="I11" s="44">
        <v>22122</v>
      </c>
      <c r="J11" s="44">
        <v>142487</v>
      </c>
      <c r="K11" s="44">
        <v>12569</v>
      </c>
      <c r="L11" s="68">
        <f t="shared" si="0"/>
        <v>948945</v>
      </c>
    </row>
    <row r="12" spans="1:12">
      <c r="A12" s="7">
        <v>2005</v>
      </c>
      <c r="B12" s="1">
        <v>198416</v>
      </c>
      <c r="C12" s="64">
        <v>215190</v>
      </c>
      <c r="D12" s="64">
        <v>189728</v>
      </c>
      <c r="E12" s="64">
        <v>199659</v>
      </c>
      <c r="F12" s="44">
        <v>0</v>
      </c>
      <c r="G12" s="64">
        <v>42214</v>
      </c>
      <c r="H12" s="44">
        <v>18695</v>
      </c>
      <c r="I12" s="44">
        <v>22945</v>
      </c>
      <c r="J12" s="44">
        <v>159817</v>
      </c>
      <c r="K12" s="44">
        <v>13661</v>
      </c>
      <c r="L12" s="68">
        <f t="shared" si="0"/>
        <v>1060325</v>
      </c>
    </row>
    <row r="13" spans="1:12">
      <c r="A13" s="7">
        <v>2006</v>
      </c>
      <c r="B13" s="1">
        <v>226597</v>
      </c>
      <c r="C13" s="64">
        <v>246927</v>
      </c>
      <c r="D13" s="64">
        <v>211074</v>
      </c>
      <c r="E13" s="64">
        <v>220389</v>
      </c>
      <c r="F13" s="44">
        <v>0</v>
      </c>
      <c r="G13" s="64">
        <v>57585</v>
      </c>
      <c r="H13" s="44">
        <v>21396</v>
      </c>
      <c r="I13" s="44">
        <v>25335</v>
      </c>
      <c r="J13" s="44">
        <v>185246</v>
      </c>
      <c r="K13" s="44">
        <v>11995</v>
      </c>
      <c r="L13" s="68">
        <f t="shared" si="0"/>
        <v>1206544</v>
      </c>
    </row>
    <row r="14" spans="1:12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759</v>
      </c>
      <c r="G14" s="1">
        <v>66382</v>
      </c>
      <c r="H14" s="1">
        <v>25607</v>
      </c>
      <c r="I14" s="1">
        <v>28116</v>
      </c>
      <c r="J14" s="1">
        <v>215136</v>
      </c>
      <c r="K14" s="1">
        <v>11473</v>
      </c>
      <c r="L14" s="68">
        <f t="shared" si="0"/>
        <v>1374484</v>
      </c>
    </row>
    <row r="15" spans="1:12">
      <c r="A15" s="7">
        <v>2008</v>
      </c>
      <c r="B15" s="1">
        <v>311697</v>
      </c>
      <c r="C15" s="64">
        <v>287944</v>
      </c>
      <c r="D15" s="64">
        <v>253980</v>
      </c>
      <c r="E15" s="64">
        <v>300180</v>
      </c>
      <c r="F15" s="44">
        <v>3542</v>
      </c>
      <c r="G15" s="64">
        <v>74609</v>
      </c>
      <c r="H15" s="44">
        <v>30451</v>
      </c>
      <c r="I15" s="44">
        <v>28736</v>
      </c>
      <c r="J15" s="44">
        <v>228377</v>
      </c>
      <c r="K15" s="44">
        <v>12265</v>
      </c>
      <c r="L15" s="68">
        <f t="shared" si="0"/>
        <v>1531781</v>
      </c>
    </row>
    <row r="16" spans="1:12">
      <c r="A16" s="7">
        <v>2009</v>
      </c>
      <c r="B16" s="1">
        <v>313427</v>
      </c>
      <c r="C16" s="64">
        <v>303046</v>
      </c>
      <c r="D16" s="64">
        <v>249863</v>
      </c>
      <c r="E16" s="64">
        <v>287230</v>
      </c>
      <c r="F16" s="44">
        <v>4652</v>
      </c>
      <c r="G16" s="64">
        <v>89881</v>
      </c>
      <c r="H16" s="44">
        <v>34093</v>
      </c>
      <c r="I16" s="44">
        <v>29327</v>
      </c>
      <c r="J16" s="44">
        <v>257482</v>
      </c>
      <c r="K16" s="44">
        <v>25529</v>
      </c>
      <c r="L16" s="68">
        <f t="shared" si="0"/>
        <v>1594530</v>
      </c>
    </row>
    <row r="17" spans="1:12">
      <c r="A17" s="7">
        <v>2010</v>
      </c>
      <c r="B17" s="1">
        <v>331395</v>
      </c>
      <c r="C17" s="64">
        <v>337720</v>
      </c>
      <c r="D17" s="64">
        <v>267146</v>
      </c>
      <c r="E17" s="64">
        <v>287520</v>
      </c>
      <c r="F17" s="44">
        <v>6078</v>
      </c>
      <c r="G17" s="64">
        <v>93212</v>
      </c>
      <c r="H17" s="44">
        <v>38443</v>
      </c>
      <c r="I17" s="44">
        <v>28279</v>
      </c>
      <c r="J17" s="44">
        <v>278176</v>
      </c>
      <c r="K17" s="44">
        <v>21903</v>
      </c>
      <c r="L17" s="68">
        <f t="shared" si="0"/>
        <v>1689872</v>
      </c>
    </row>
    <row r="18" spans="1:12">
      <c r="A18" s="7">
        <v>2011</v>
      </c>
      <c r="B18" s="1">
        <v>350888</v>
      </c>
      <c r="C18" s="64">
        <v>354634</v>
      </c>
      <c r="D18" s="64">
        <v>291395</v>
      </c>
      <c r="E18" s="64">
        <v>311544</v>
      </c>
      <c r="F18" s="44">
        <v>8757</v>
      </c>
      <c r="G18" s="64">
        <v>93466</v>
      </c>
      <c r="H18" s="44">
        <v>46432</v>
      </c>
      <c r="I18" s="44">
        <v>30933</v>
      </c>
      <c r="J18" s="44">
        <v>306930</v>
      </c>
      <c r="K18" s="44">
        <v>28349</v>
      </c>
      <c r="L18" s="68">
        <f t="shared" si="0"/>
        <v>1823328</v>
      </c>
    </row>
    <row r="19" spans="1:12">
      <c r="A19" s="7">
        <v>2012</v>
      </c>
      <c r="B19" s="1">
        <v>369537</v>
      </c>
      <c r="C19" s="64">
        <v>367275</v>
      </c>
      <c r="D19" s="64">
        <v>311141</v>
      </c>
      <c r="E19" s="64">
        <v>321104</v>
      </c>
      <c r="F19" s="44">
        <v>27397</v>
      </c>
      <c r="G19" s="64">
        <v>88279</v>
      </c>
      <c r="H19" s="44">
        <v>57653</v>
      </c>
      <c r="I19" s="44">
        <v>32999</v>
      </c>
      <c r="J19" s="44">
        <v>349194</v>
      </c>
      <c r="K19" s="44">
        <v>33582</v>
      </c>
      <c r="L19" s="68">
        <f t="shared" si="0"/>
        <v>1958161</v>
      </c>
    </row>
    <row r="20" spans="1:12">
      <c r="A20" s="7">
        <v>2013</v>
      </c>
      <c r="B20" s="1">
        <v>389646</v>
      </c>
      <c r="C20" s="64">
        <v>384986</v>
      </c>
      <c r="D20" s="64">
        <v>306968</v>
      </c>
      <c r="E20" s="64">
        <v>323301</v>
      </c>
      <c r="F20" s="44">
        <v>45301</v>
      </c>
      <c r="G20" s="64">
        <v>97917</v>
      </c>
      <c r="H20" s="44">
        <v>63757</v>
      </c>
      <c r="I20" s="44">
        <v>32155</v>
      </c>
      <c r="J20" s="44">
        <v>369039</v>
      </c>
      <c r="K20" s="44">
        <v>40179</v>
      </c>
      <c r="L20" s="68">
        <f t="shared" si="0"/>
        <v>2053249</v>
      </c>
    </row>
    <row r="21" spans="1:12">
      <c r="A21" s="7">
        <v>2014</v>
      </c>
      <c r="B21" s="1">
        <v>423343</v>
      </c>
      <c r="C21" s="64">
        <v>401633</v>
      </c>
      <c r="D21" s="64">
        <v>331340</v>
      </c>
      <c r="E21" s="64">
        <v>323035</v>
      </c>
      <c r="F21" s="44">
        <v>59553</v>
      </c>
      <c r="G21" s="64">
        <v>97083</v>
      </c>
      <c r="H21" s="44">
        <v>69676</v>
      </c>
      <c r="I21" s="44">
        <v>31391</v>
      </c>
      <c r="J21" s="44">
        <v>381587</v>
      </c>
      <c r="K21" s="44">
        <v>42985</v>
      </c>
      <c r="L21" s="68">
        <f t="shared" si="0"/>
        <v>2161626</v>
      </c>
    </row>
    <row r="22" spans="1:12">
      <c r="A22" s="7">
        <v>2015</v>
      </c>
      <c r="B22" s="1">
        <v>447241</v>
      </c>
      <c r="C22" s="64">
        <v>450173</v>
      </c>
      <c r="D22" s="64">
        <v>368708</v>
      </c>
      <c r="E22" s="64">
        <v>349746</v>
      </c>
      <c r="F22" s="44">
        <v>74270</v>
      </c>
      <c r="G22" s="64">
        <v>92855</v>
      </c>
      <c r="H22" s="44">
        <v>77423</v>
      </c>
      <c r="I22" s="44">
        <v>32580</v>
      </c>
      <c r="J22" s="44">
        <v>420939</v>
      </c>
      <c r="K22" s="44">
        <v>42493</v>
      </c>
      <c r="L22" s="68">
        <f t="shared" si="0"/>
        <v>2356428</v>
      </c>
    </row>
    <row r="23" spans="1:12">
      <c r="A23" s="7">
        <v>2016</v>
      </c>
      <c r="B23" s="1">
        <v>486424</v>
      </c>
      <c r="C23" s="64">
        <v>500533</v>
      </c>
      <c r="D23" s="64">
        <v>405080</v>
      </c>
      <c r="E23" s="64">
        <v>351150</v>
      </c>
      <c r="F23" s="44">
        <v>93255</v>
      </c>
      <c r="G23" s="64">
        <v>100263</v>
      </c>
      <c r="H23" s="44">
        <v>84887</v>
      </c>
      <c r="I23" s="44">
        <v>34358</v>
      </c>
      <c r="J23" s="44">
        <v>473799</v>
      </c>
      <c r="K23" s="44">
        <v>50556</v>
      </c>
      <c r="L23" s="68">
        <f t="shared" si="0"/>
        <v>2580305</v>
      </c>
    </row>
    <row r="24" spans="1:12">
      <c r="A24" s="7">
        <v>2017</v>
      </c>
      <c r="B24" s="1">
        <v>536657</v>
      </c>
      <c r="C24" s="64">
        <v>529686</v>
      </c>
      <c r="D24" s="64">
        <v>431510</v>
      </c>
      <c r="E24" s="64">
        <v>373783</v>
      </c>
      <c r="F24" s="44">
        <v>107951</v>
      </c>
      <c r="G24" s="64">
        <v>109138</v>
      </c>
      <c r="H24" s="44">
        <v>92344</v>
      </c>
      <c r="I24" s="44">
        <v>34841</v>
      </c>
      <c r="J24" s="44">
        <v>503371</v>
      </c>
      <c r="K24" s="44">
        <v>55577</v>
      </c>
      <c r="L24" s="68">
        <f t="shared" si="0"/>
        <v>2774858</v>
      </c>
    </row>
    <row r="25" spans="1:12">
      <c r="A25" s="7">
        <v>2018</v>
      </c>
      <c r="B25" s="1">
        <v>574722</v>
      </c>
      <c r="C25" s="64">
        <v>567072</v>
      </c>
      <c r="D25" s="64">
        <v>473665</v>
      </c>
      <c r="E25" s="64">
        <v>373366</v>
      </c>
      <c r="F25" s="44">
        <v>120056</v>
      </c>
      <c r="G25" s="64">
        <v>109041</v>
      </c>
      <c r="H25" s="44">
        <v>101468</v>
      </c>
      <c r="I25" s="44">
        <v>36111</v>
      </c>
      <c r="J25" s="44">
        <v>550392</v>
      </c>
      <c r="K25" s="44">
        <v>56122</v>
      </c>
      <c r="L25" s="68">
        <f t="shared" si="0"/>
        <v>2962015</v>
      </c>
    </row>
    <row r="26" spans="1:12" ht="7.5" customHeight="1">
      <c r="A26" s="7"/>
      <c r="B26" s="1"/>
      <c r="C26" s="64"/>
      <c r="D26" s="64"/>
      <c r="E26" s="64"/>
      <c r="F26" s="44"/>
      <c r="G26" s="64"/>
      <c r="H26" s="44"/>
      <c r="I26" s="44"/>
      <c r="J26" s="44"/>
      <c r="K26" s="44"/>
      <c r="L26" s="68"/>
    </row>
    <row r="27" spans="1:12" ht="7.5" customHeight="1">
      <c r="A27" s="38"/>
      <c r="B27" s="48"/>
      <c r="C27" s="69"/>
      <c r="D27" s="69"/>
      <c r="E27" s="69"/>
      <c r="F27" s="67"/>
      <c r="G27" s="69"/>
      <c r="H27" s="67"/>
      <c r="I27" s="67"/>
      <c r="J27" s="67"/>
      <c r="K27" s="67"/>
      <c r="L27" s="70"/>
    </row>
    <row r="28" spans="1:12" ht="15" customHeight="1">
      <c r="A28" s="7" t="s">
        <v>184</v>
      </c>
    </row>
    <row r="29" spans="1:12" s="45" customFormat="1" ht="39.75">
      <c r="A29" s="62"/>
      <c r="B29" s="63" t="s">
        <v>175</v>
      </c>
      <c r="C29" s="63" t="s">
        <v>176</v>
      </c>
      <c r="D29" s="63" t="s">
        <v>177</v>
      </c>
      <c r="E29" s="63" t="s">
        <v>178</v>
      </c>
      <c r="F29" s="63" t="s">
        <v>338</v>
      </c>
      <c r="G29" s="63" t="s">
        <v>339</v>
      </c>
      <c r="H29" s="63" t="s">
        <v>179</v>
      </c>
      <c r="I29" s="63" t="s">
        <v>180</v>
      </c>
      <c r="J29" s="63" t="s">
        <v>181</v>
      </c>
      <c r="K29" s="63" t="s">
        <v>182</v>
      </c>
      <c r="L29" s="63" t="s">
        <v>183</v>
      </c>
    </row>
    <row r="30" spans="1:12">
      <c r="A30" s="7">
        <v>1998</v>
      </c>
      <c r="B30" s="1">
        <v>470411</v>
      </c>
      <c r="C30" s="64">
        <v>443870</v>
      </c>
      <c r="D30" s="64">
        <v>210401</v>
      </c>
      <c r="E30" s="64">
        <v>247502</v>
      </c>
      <c r="F30" s="44">
        <v>139894</v>
      </c>
      <c r="G30" s="64">
        <v>24826</v>
      </c>
      <c r="H30" s="44">
        <v>1457</v>
      </c>
      <c r="I30" s="44">
        <v>4465</v>
      </c>
      <c r="J30" s="44">
        <v>91330</v>
      </c>
      <c r="K30" s="44">
        <v>145389</v>
      </c>
      <c r="L30" s="68">
        <f>SUM(B30:K30)</f>
        <v>1779545</v>
      </c>
    </row>
    <row r="31" spans="1:12">
      <c r="A31" s="7">
        <v>1999</v>
      </c>
      <c r="B31" s="1">
        <v>485047</v>
      </c>
      <c r="C31" s="64">
        <v>454634</v>
      </c>
      <c r="D31" s="64">
        <v>223092</v>
      </c>
      <c r="E31" s="64">
        <v>276677</v>
      </c>
      <c r="F31" s="44">
        <v>140964</v>
      </c>
      <c r="G31" s="64">
        <v>34634</v>
      </c>
      <c r="H31" s="44">
        <v>2147</v>
      </c>
      <c r="I31" s="44">
        <v>5146</v>
      </c>
      <c r="J31" s="44">
        <v>112074</v>
      </c>
      <c r="K31" s="44">
        <v>151107</v>
      </c>
      <c r="L31" s="68">
        <f t="shared" ref="L31:L50" si="1">SUM(B31:K31)</f>
        <v>1885522</v>
      </c>
    </row>
    <row r="32" spans="1:12">
      <c r="A32" s="7">
        <v>2000</v>
      </c>
      <c r="B32" s="1">
        <v>524884</v>
      </c>
      <c r="C32" s="64">
        <v>475504</v>
      </c>
      <c r="D32" s="64">
        <v>216470</v>
      </c>
      <c r="E32" s="64">
        <v>302378</v>
      </c>
      <c r="F32" s="44">
        <v>135415</v>
      </c>
      <c r="G32" s="64">
        <v>47916</v>
      </c>
      <c r="H32" s="44">
        <v>3097</v>
      </c>
      <c r="I32" s="44">
        <v>11908</v>
      </c>
      <c r="J32" s="44">
        <v>137016</v>
      </c>
      <c r="K32" s="44">
        <v>147477</v>
      </c>
      <c r="L32" s="68">
        <f t="shared" si="1"/>
        <v>2002065</v>
      </c>
    </row>
    <row r="33" spans="1:12">
      <c r="A33" s="7">
        <v>2001</v>
      </c>
      <c r="B33" s="1">
        <v>587403</v>
      </c>
      <c r="C33" s="64">
        <v>502319</v>
      </c>
      <c r="D33" s="64">
        <v>236279</v>
      </c>
      <c r="E33" s="64">
        <v>330426</v>
      </c>
      <c r="F33" s="44">
        <v>133627</v>
      </c>
      <c r="G33" s="64">
        <v>75817</v>
      </c>
      <c r="H33" s="44">
        <v>6903</v>
      </c>
      <c r="I33" s="44">
        <v>13135</v>
      </c>
      <c r="J33" s="44">
        <v>151112</v>
      </c>
      <c r="K33" s="44">
        <v>138829</v>
      </c>
      <c r="L33" s="68">
        <f t="shared" si="1"/>
        <v>2175850</v>
      </c>
    </row>
    <row r="34" spans="1:12">
      <c r="A34" s="7">
        <v>2002</v>
      </c>
      <c r="B34" s="1">
        <v>613130</v>
      </c>
      <c r="C34" s="64">
        <v>520792</v>
      </c>
      <c r="D34" s="64">
        <v>252754</v>
      </c>
      <c r="E34" s="64">
        <v>344866</v>
      </c>
      <c r="F34" s="44">
        <v>130668</v>
      </c>
      <c r="G34" s="64">
        <v>86173</v>
      </c>
      <c r="H34" s="44">
        <v>13742</v>
      </c>
      <c r="I34" s="44">
        <v>14638</v>
      </c>
      <c r="J34" s="44">
        <v>147439</v>
      </c>
      <c r="K34" s="44">
        <v>141646</v>
      </c>
      <c r="L34" s="68">
        <f t="shared" si="1"/>
        <v>2265848</v>
      </c>
    </row>
    <row r="35" spans="1:12">
      <c r="A35" s="7">
        <v>2003</v>
      </c>
      <c r="B35" s="1">
        <v>622877</v>
      </c>
      <c r="C35" s="64">
        <v>556512</v>
      </c>
      <c r="D35" s="64">
        <v>281428</v>
      </c>
      <c r="E35" s="64">
        <v>342129</v>
      </c>
      <c r="F35" s="44">
        <v>123247</v>
      </c>
      <c r="G35" s="64">
        <v>83428</v>
      </c>
      <c r="H35" s="44">
        <v>23315</v>
      </c>
      <c r="I35" s="44">
        <v>15894</v>
      </c>
      <c r="J35" s="44">
        <v>152397</v>
      </c>
      <c r="K35" s="44">
        <v>149545</v>
      </c>
      <c r="L35" s="68">
        <f t="shared" si="1"/>
        <v>2350772</v>
      </c>
    </row>
    <row r="36" spans="1:12">
      <c r="A36" s="7">
        <v>2004</v>
      </c>
      <c r="B36" s="1">
        <v>644071</v>
      </c>
      <c r="C36" s="64">
        <v>583646</v>
      </c>
      <c r="D36" s="64">
        <v>305159</v>
      </c>
      <c r="E36" s="64">
        <v>370017</v>
      </c>
      <c r="F36" s="44">
        <v>128758</v>
      </c>
      <c r="G36" s="64">
        <v>101262</v>
      </c>
      <c r="H36" s="44">
        <v>31792</v>
      </c>
      <c r="I36" s="44">
        <v>17253</v>
      </c>
      <c r="J36" s="44">
        <v>55275</v>
      </c>
      <c r="K36" s="44">
        <v>273108</v>
      </c>
      <c r="L36" s="68">
        <f t="shared" si="1"/>
        <v>2510341</v>
      </c>
    </row>
    <row r="37" spans="1:12">
      <c r="A37" s="7">
        <v>2005</v>
      </c>
      <c r="B37" s="1">
        <v>699045</v>
      </c>
      <c r="C37" s="64">
        <v>637664</v>
      </c>
      <c r="D37" s="64">
        <v>348254</v>
      </c>
      <c r="E37" s="64">
        <v>415353</v>
      </c>
      <c r="F37" s="44">
        <v>154310</v>
      </c>
      <c r="G37" s="64">
        <v>134301</v>
      </c>
      <c r="H37" s="44">
        <v>39412</v>
      </c>
      <c r="I37" s="44">
        <v>18374</v>
      </c>
      <c r="J37" s="44">
        <v>66254</v>
      </c>
      <c r="K37" s="44">
        <v>300632</v>
      </c>
      <c r="L37" s="68">
        <f t="shared" si="1"/>
        <v>2813599</v>
      </c>
    </row>
    <row r="38" spans="1:12">
      <c r="A38" s="7">
        <v>2006</v>
      </c>
      <c r="B38" s="1">
        <v>758151</v>
      </c>
      <c r="C38" s="64">
        <v>715273</v>
      </c>
      <c r="D38" s="64">
        <v>369157</v>
      </c>
      <c r="E38" s="64">
        <v>449387</v>
      </c>
      <c r="F38" s="44">
        <v>170013</v>
      </c>
      <c r="G38" s="64">
        <v>158448</v>
      </c>
      <c r="H38" s="44">
        <v>45878</v>
      </c>
      <c r="I38" s="44">
        <v>20829</v>
      </c>
      <c r="J38" s="44">
        <v>181690</v>
      </c>
      <c r="K38" s="44">
        <v>232177</v>
      </c>
      <c r="L38" s="68">
        <f t="shared" si="1"/>
        <v>3101003</v>
      </c>
    </row>
    <row r="39" spans="1:12">
      <c r="A39" s="7">
        <v>2007</v>
      </c>
      <c r="B39" s="1">
        <v>841711</v>
      </c>
      <c r="C39" s="64">
        <v>810703</v>
      </c>
      <c r="D39" s="64">
        <v>438325</v>
      </c>
      <c r="E39" s="64">
        <v>522072</v>
      </c>
      <c r="F39" s="44">
        <v>176284</v>
      </c>
      <c r="G39" s="64">
        <v>194936</v>
      </c>
      <c r="H39" s="44">
        <v>58652</v>
      </c>
      <c r="I39" s="44">
        <v>23172</v>
      </c>
      <c r="J39" s="44">
        <v>273139</v>
      </c>
      <c r="K39" s="44">
        <v>204671</v>
      </c>
      <c r="L39" s="68">
        <f t="shared" si="1"/>
        <v>3543665</v>
      </c>
    </row>
    <row r="40" spans="1:12">
      <c r="A40" s="7">
        <v>2008</v>
      </c>
      <c r="B40" s="1">
        <v>906255</v>
      </c>
      <c r="C40" s="64">
        <v>911599</v>
      </c>
      <c r="D40" s="64">
        <v>471727</v>
      </c>
      <c r="E40" s="64">
        <v>586243</v>
      </c>
      <c r="F40" s="44">
        <v>184634</v>
      </c>
      <c r="G40" s="64">
        <v>241266</v>
      </c>
      <c r="H40" s="44">
        <v>70113</v>
      </c>
      <c r="I40" s="44">
        <v>19522</v>
      </c>
      <c r="J40" s="44">
        <v>320350</v>
      </c>
      <c r="K40" s="44">
        <v>180314</v>
      </c>
      <c r="L40" s="68">
        <f t="shared" si="1"/>
        <v>3892023</v>
      </c>
    </row>
    <row r="41" spans="1:12">
      <c r="A41" s="7">
        <v>2009</v>
      </c>
      <c r="B41" s="1">
        <v>925423</v>
      </c>
      <c r="C41" s="64">
        <v>931511</v>
      </c>
      <c r="D41" s="64">
        <v>470766</v>
      </c>
      <c r="E41" s="64">
        <v>601058</v>
      </c>
      <c r="F41" s="44">
        <v>229741</v>
      </c>
      <c r="G41" s="64">
        <v>220325</v>
      </c>
      <c r="H41" s="44">
        <v>90629</v>
      </c>
      <c r="I41" s="44">
        <v>22841</v>
      </c>
      <c r="J41" s="44">
        <v>277152</v>
      </c>
      <c r="K41" s="44">
        <v>226902</v>
      </c>
      <c r="L41" s="68">
        <f t="shared" si="1"/>
        <v>3996348</v>
      </c>
    </row>
    <row r="42" spans="1:12">
      <c r="A42" s="7">
        <v>2010</v>
      </c>
      <c r="B42" s="1">
        <v>965433</v>
      </c>
      <c r="C42" s="64">
        <v>949394</v>
      </c>
      <c r="D42" s="64">
        <v>523828</v>
      </c>
      <c r="E42" s="64">
        <v>637428</v>
      </c>
      <c r="F42" s="44">
        <v>252642</v>
      </c>
      <c r="G42" s="64">
        <v>219094</v>
      </c>
      <c r="H42" s="44">
        <v>107310</v>
      </c>
      <c r="I42" s="44">
        <v>25659</v>
      </c>
      <c r="J42" s="44">
        <v>336376</v>
      </c>
      <c r="K42" s="44">
        <v>193432</v>
      </c>
      <c r="L42" s="68">
        <f t="shared" si="1"/>
        <v>4210596</v>
      </c>
    </row>
    <row r="43" spans="1:12">
      <c r="A43" s="7">
        <v>2011</v>
      </c>
      <c r="B43" s="1">
        <v>1010138</v>
      </c>
      <c r="C43" s="64">
        <v>978809</v>
      </c>
      <c r="D43" s="64">
        <v>604758</v>
      </c>
      <c r="E43" s="64">
        <v>661404</v>
      </c>
      <c r="F43" s="44">
        <v>252579</v>
      </c>
      <c r="G43" s="64">
        <v>236712</v>
      </c>
      <c r="H43" s="44">
        <v>120156</v>
      </c>
      <c r="I43" s="44">
        <v>25412</v>
      </c>
      <c r="J43" s="44">
        <v>345758</v>
      </c>
      <c r="K43" s="44">
        <v>224701</v>
      </c>
      <c r="L43" s="68">
        <f t="shared" si="1"/>
        <v>4460427</v>
      </c>
    </row>
    <row r="44" spans="1:12">
      <c r="A44" s="7">
        <v>2012</v>
      </c>
      <c r="B44" s="1">
        <v>1043396</v>
      </c>
      <c r="C44" s="64">
        <v>1002083</v>
      </c>
      <c r="D44" s="64">
        <v>657148</v>
      </c>
      <c r="E44" s="64">
        <v>650065</v>
      </c>
      <c r="F44" s="44">
        <v>256710</v>
      </c>
      <c r="G44" s="64">
        <v>223850</v>
      </c>
      <c r="H44" s="44">
        <v>136070</v>
      </c>
      <c r="I44" s="44">
        <v>27345</v>
      </c>
      <c r="J44" s="44">
        <v>428556</v>
      </c>
      <c r="K44" s="44">
        <v>181056</v>
      </c>
      <c r="L44" s="68">
        <f t="shared" si="1"/>
        <v>4606279</v>
      </c>
    </row>
    <row r="45" spans="1:12">
      <c r="A45" s="7">
        <v>2013</v>
      </c>
      <c r="B45" s="1">
        <v>1073801</v>
      </c>
      <c r="C45" s="64">
        <v>1024763</v>
      </c>
      <c r="D45" s="64">
        <v>703060</v>
      </c>
      <c r="E45" s="64">
        <v>661275</v>
      </c>
      <c r="F45" s="44">
        <v>258973</v>
      </c>
      <c r="G45" s="64">
        <v>213267</v>
      </c>
      <c r="H45" s="44">
        <v>147732</v>
      </c>
      <c r="I45" s="44">
        <v>31888</v>
      </c>
      <c r="J45" s="44">
        <v>442363</v>
      </c>
      <c r="K45" s="44">
        <v>200808</v>
      </c>
      <c r="L45" s="68">
        <f t="shared" si="1"/>
        <v>4757930</v>
      </c>
    </row>
    <row r="46" spans="1:12" ht="12.75" customHeight="1">
      <c r="A46" s="7">
        <v>2014</v>
      </c>
      <c r="B46" s="1">
        <v>1103358</v>
      </c>
      <c r="C46" s="64">
        <v>1111981</v>
      </c>
      <c r="D46" s="64">
        <v>730062</v>
      </c>
      <c r="E46" s="64">
        <v>687474</v>
      </c>
      <c r="F46" s="44">
        <v>261594</v>
      </c>
      <c r="G46" s="64">
        <v>230069</v>
      </c>
      <c r="H46" s="44">
        <v>162885</v>
      </c>
      <c r="I46" s="44">
        <v>40094</v>
      </c>
      <c r="J46" s="44">
        <v>466323</v>
      </c>
      <c r="K46" s="44">
        <v>205539</v>
      </c>
      <c r="L46" s="68">
        <f t="shared" si="1"/>
        <v>4999379</v>
      </c>
    </row>
    <row r="47" spans="1:12" ht="12.75" customHeight="1">
      <c r="A47" s="7">
        <v>2015</v>
      </c>
      <c r="B47" s="1">
        <v>1163127</v>
      </c>
      <c r="C47" s="64">
        <v>1169856</v>
      </c>
      <c r="D47" s="64">
        <v>756642</v>
      </c>
      <c r="E47" s="64">
        <v>709140</v>
      </c>
      <c r="F47" s="44">
        <v>297131</v>
      </c>
      <c r="G47" s="64">
        <v>247129</v>
      </c>
      <c r="H47" s="44">
        <v>184733</v>
      </c>
      <c r="I47" s="44">
        <v>46278</v>
      </c>
      <c r="J47" s="44">
        <v>481130</v>
      </c>
      <c r="K47" s="44">
        <v>228039</v>
      </c>
      <c r="L47" s="68">
        <f t="shared" si="1"/>
        <v>5283205</v>
      </c>
    </row>
    <row r="48" spans="1:12" ht="12.75" customHeight="1">
      <c r="A48" s="7">
        <v>2016</v>
      </c>
      <c r="B48" s="1">
        <v>1204796</v>
      </c>
      <c r="C48" s="64">
        <v>1238595</v>
      </c>
      <c r="D48" s="64">
        <v>802977</v>
      </c>
      <c r="E48" s="64">
        <v>723811</v>
      </c>
      <c r="F48" s="44">
        <v>296213</v>
      </c>
      <c r="G48" s="64">
        <v>282966</v>
      </c>
      <c r="H48" s="44">
        <v>207546</v>
      </c>
      <c r="I48" s="44">
        <v>56247</v>
      </c>
      <c r="J48" s="44">
        <v>530987</v>
      </c>
      <c r="K48" s="44">
        <v>248710</v>
      </c>
      <c r="L48" s="68">
        <f t="shared" si="1"/>
        <v>5592848</v>
      </c>
    </row>
    <row r="49" spans="1:12" ht="12.75" customHeight="1">
      <c r="A49" s="7">
        <v>2017</v>
      </c>
      <c r="B49" s="1">
        <v>1272666</v>
      </c>
      <c r="C49" s="64">
        <v>1266440</v>
      </c>
      <c r="D49" s="64">
        <v>849271</v>
      </c>
      <c r="E49" s="64">
        <v>746894</v>
      </c>
      <c r="F49" s="44">
        <v>335279</v>
      </c>
      <c r="G49" s="64">
        <v>319390</v>
      </c>
      <c r="H49" s="44">
        <v>238086</v>
      </c>
      <c r="I49" s="44">
        <v>58155</v>
      </c>
      <c r="J49" s="44">
        <v>589023</v>
      </c>
      <c r="K49" s="44">
        <v>289444</v>
      </c>
      <c r="L49" s="68">
        <f t="shared" si="1"/>
        <v>5964648</v>
      </c>
    </row>
    <row r="50" spans="1:12" ht="12.75" customHeight="1">
      <c r="A50" s="7">
        <v>2018</v>
      </c>
      <c r="B50" s="1">
        <v>1336877</v>
      </c>
      <c r="C50" s="64">
        <v>1318884</v>
      </c>
      <c r="D50" s="64">
        <v>888919</v>
      </c>
      <c r="E50" s="64">
        <v>753690</v>
      </c>
      <c r="F50" s="44">
        <v>364304</v>
      </c>
      <c r="G50" s="64">
        <v>350537</v>
      </c>
      <c r="H50" s="44">
        <v>262817</v>
      </c>
      <c r="I50" s="44">
        <v>60289</v>
      </c>
      <c r="J50" s="44">
        <v>647854</v>
      </c>
      <c r="K50" s="44">
        <v>320418</v>
      </c>
      <c r="L50" s="68">
        <f t="shared" si="1"/>
        <v>6304589</v>
      </c>
    </row>
    <row r="51" spans="1:12" ht="12.75" customHeight="1">
      <c r="A51" s="7"/>
      <c r="B51" s="1"/>
      <c r="C51" s="64"/>
      <c r="D51" s="64"/>
      <c r="E51" s="64"/>
      <c r="F51" s="44"/>
      <c r="G51" s="64"/>
      <c r="H51" s="44"/>
      <c r="I51" s="44"/>
      <c r="J51" s="44"/>
      <c r="K51" s="44"/>
      <c r="L51" s="68"/>
    </row>
    <row r="52" spans="1:12" ht="14.25">
      <c r="A52" s="51">
        <v>1</v>
      </c>
      <c r="B52" s="16" t="s">
        <v>185</v>
      </c>
      <c r="C52" s="1"/>
      <c r="D52" s="1"/>
      <c r="E52" s="1"/>
      <c r="F52" s="1"/>
      <c r="G52" s="1"/>
      <c r="H52" s="1"/>
    </row>
    <row r="53" spans="1:12">
      <c r="B53" s="16" t="s">
        <v>186</v>
      </c>
      <c r="C53" s="1"/>
      <c r="D53" s="1"/>
      <c r="E53" s="1"/>
      <c r="F53" s="1"/>
      <c r="G53" s="1"/>
      <c r="H53" s="1"/>
    </row>
    <row r="54" spans="1:12" ht="14.25">
      <c r="A54" s="51">
        <v>2</v>
      </c>
      <c r="B54" s="16" t="s">
        <v>187</v>
      </c>
      <c r="C54" s="1"/>
      <c r="D54" s="1"/>
      <c r="E54" s="1"/>
      <c r="F54" s="1"/>
      <c r="G54" s="1"/>
      <c r="H54" s="1"/>
    </row>
    <row r="55" spans="1:12" ht="14.25">
      <c r="A55" s="51">
        <v>3</v>
      </c>
      <c r="B55" s="16" t="s">
        <v>188</v>
      </c>
      <c r="C55" s="1"/>
      <c r="D55" s="1"/>
      <c r="E55" s="1"/>
      <c r="F55" s="1"/>
      <c r="G55" s="1"/>
      <c r="H55" s="1"/>
    </row>
    <row r="56" spans="1:12" ht="14.25">
      <c r="A56" s="51">
        <v>4</v>
      </c>
      <c r="B56" s="16" t="s">
        <v>340</v>
      </c>
      <c r="C56" s="1"/>
      <c r="D56" s="1"/>
      <c r="E56" s="1"/>
      <c r="F56" s="1"/>
      <c r="G56" s="1"/>
      <c r="H56" s="1"/>
    </row>
    <row r="57" spans="1:12" ht="14.25">
      <c r="A57" s="51">
        <v>5</v>
      </c>
      <c r="B57" s="16" t="s">
        <v>190</v>
      </c>
      <c r="C57" s="1"/>
      <c r="D57" s="1"/>
      <c r="E57" s="1"/>
      <c r="F57" s="1"/>
      <c r="G57" s="1"/>
      <c r="H57" s="1"/>
    </row>
    <row r="58" spans="1:12" ht="14.25">
      <c r="A58" s="51"/>
      <c r="B58" s="16" t="s">
        <v>191</v>
      </c>
      <c r="C58" s="1"/>
      <c r="D58" s="1"/>
      <c r="E58" s="1"/>
      <c r="F58" s="1"/>
      <c r="G58" s="1"/>
      <c r="H58" s="1"/>
    </row>
    <row r="59" spans="1:12" ht="14.25">
      <c r="A59" s="51">
        <v>6</v>
      </c>
      <c r="B59" s="16" t="s">
        <v>189</v>
      </c>
      <c r="C59" s="1"/>
      <c r="D59" s="1"/>
      <c r="E59" s="1"/>
      <c r="F59" s="1"/>
      <c r="G59" s="1"/>
      <c r="H59" s="1"/>
    </row>
    <row r="60" spans="1:12" ht="14.25">
      <c r="A60" s="51">
        <v>7</v>
      </c>
      <c r="B60" s="16" t="s">
        <v>192</v>
      </c>
      <c r="C60" s="1"/>
      <c r="D60" s="1"/>
      <c r="E60" s="1"/>
      <c r="F60" s="1"/>
      <c r="G60" s="1"/>
      <c r="H60" s="1"/>
    </row>
    <row r="61" spans="1:12" ht="14.25">
      <c r="A61" s="51">
        <v>8</v>
      </c>
      <c r="B61" s="16" t="s">
        <v>193</v>
      </c>
      <c r="C61" s="1"/>
      <c r="D61" s="1"/>
      <c r="E61" s="1"/>
      <c r="F61" s="1"/>
      <c r="G61" s="1"/>
      <c r="H61" s="1"/>
    </row>
    <row r="62" spans="1:12" ht="14.25">
      <c r="A62" s="51">
        <v>9</v>
      </c>
      <c r="B62" s="16" t="s">
        <v>194</v>
      </c>
      <c r="C62" s="1"/>
      <c r="D62" s="1"/>
      <c r="E62" s="1"/>
      <c r="F62" s="1"/>
      <c r="G62" s="1"/>
      <c r="H62" s="1"/>
    </row>
    <row r="63" spans="1:12" ht="15" customHeight="1">
      <c r="A63" t="s">
        <v>195</v>
      </c>
      <c r="C63" s="1"/>
      <c r="D63" s="1"/>
      <c r="E63" s="1"/>
      <c r="F63" s="1"/>
      <c r="G63" s="1"/>
      <c r="H63" s="1"/>
      <c r="I63" s="1"/>
    </row>
    <row r="64" spans="1:12">
      <c r="D64" s="1"/>
      <c r="E64" s="1"/>
      <c r="F64" s="1"/>
      <c r="G64" s="1"/>
      <c r="H64" s="1"/>
      <c r="I64" s="1"/>
    </row>
    <row r="65" spans="1:12">
      <c r="A65" s="11"/>
      <c r="B65" s="11"/>
      <c r="C65" s="3"/>
      <c r="D65" s="3"/>
      <c r="E65" s="3"/>
      <c r="G65" s="3"/>
      <c r="I65" s="3"/>
      <c r="L65" s="7"/>
    </row>
    <row r="66" spans="1:12">
      <c r="A66" s="16"/>
      <c r="B66" s="11"/>
      <c r="C66" s="3"/>
      <c r="D66" s="3"/>
      <c r="E66" s="3"/>
      <c r="G66" s="3"/>
      <c r="I66" s="3"/>
      <c r="L66" s="7"/>
    </row>
    <row r="67" spans="1:12">
      <c r="A67" s="11"/>
      <c r="B67" s="11"/>
      <c r="C67" s="3"/>
      <c r="D67" s="3"/>
      <c r="E67" s="3"/>
      <c r="G67" s="3"/>
      <c r="I67" s="3"/>
      <c r="L67" s="7"/>
    </row>
    <row r="68" spans="1:12">
      <c r="A68" s="11"/>
      <c r="B68" s="11"/>
      <c r="C68" s="3"/>
      <c r="D68" s="3"/>
      <c r="E68" s="3"/>
      <c r="G68" s="3"/>
      <c r="I68" s="3"/>
      <c r="L68" s="7"/>
    </row>
    <row r="69" spans="1:12">
      <c r="A69" s="28"/>
      <c r="B69" s="11"/>
      <c r="C69" s="3"/>
      <c r="D69" s="3"/>
      <c r="E69" s="3"/>
      <c r="F69" s="3"/>
      <c r="G69" s="3"/>
      <c r="H69" s="3"/>
      <c r="I69" s="3"/>
      <c r="J69" s="7"/>
      <c r="K69" s="7"/>
      <c r="L69" s="7"/>
    </row>
    <row r="70" spans="1:12">
      <c r="A70" s="42"/>
      <c r="B70" s="11"/>
      <c r="C70" s="3"/>
      <c r="D70" s="3"/>
      <c r="E70" s="3"/>
      <c r="F70" s="3"/>
      <c r="G70" s="3"/>
      <c r="H70" s="3"/>
      <c r="I70" s="3"/>
      <c r="J70" s="7"/>
      <c r="K70" s="7"/>
      <c r="L70" s="7"/>
    </row>
    <row r="71" spans="1:12">
      <c r="A71" s="42"/>
      <c r="B71" s="11"/>
      <c r="C71" s="3"/>
      <c r="D71" s="3"/>
      <c r="E71" s="3"/>
      <c r="F71" s="3"/>
      <c r="G71" s="3"/>
      <c r="H71" s="3"/>
      <c r="I71" s="3"/>
      <c r="J71" s="7"/>
      <c r="K71" s="7"/>
      <c r="L71" s="7"/>
    </row>
    <row r="72" spans="1:12">
      <c r="A72" s="11"/>
      <c r="B72" s="11"/>
      <c r="C72" s="3"/>
      <c r="D72" s="3"/>
      <c r="E72" s="3"/>
      <c r="G72" s="3"/>
      <c r="I72" s="3"/>
      <c r="L72" s="7"/>
    </row>
    <row r="73" spans="1:12">
      <c r="A73" s="28"/>
      <c r="B73" s="11"/>
      <c r="C73" s="3"/>
      <c r="D73" s="3"/>
      <c r="E73" s="3"/>
      <c r="F73" s="3"/>
      <c r="G73" s="3"/>
      <c r="H73" s="3"/>
      <c r="I73" s="3"/>
      <c r="J73" s="7"/>
      <c r="K73" s="7"/>
      <c r="L73" s="7"/>
    </row>
    <row r="74" spans="1:12">
      <c r="A74" s="42"/>
      <c r="B74" s="11"/>
      <c r="C74" s="3"/>
      <c r="D74" s="3"/>
      <c r="E74" s="3"/>
      <c r="F74" s="3"/>
      <c r="G74" s="3"/>
      <c r="H74" s="3"/>
      <c r="I74" s="3"/>
      <c r="J74" s="7"/>
      <c r="K74" s="7"/>
      <c r="L74" s="7"/>
    </row>
    <row r="76" spans="1:12" ht="15" customHeight="1">
      <c r="C76" s="1"/>
      <c r="D76" s="1"/>
      <c r="E76" s="1"/>
      <c r="F76" s="1"/>
      <c r="G76" s="1"/>
      <c r="H76" s="1"/>
      <c r="I76" s="1"/>
    </row>
    <row r="77" spans="1:12" ht="15" customHeight="1">
      <c r="C77" s="1"/>
      <c r="D77" s="1"/>
      <c r="E77" s="1"/>
      <c r="F77" s="1"/>
      <c r="G77" s="1"/>
      <c r="H77" s="1"/>
      <c r="I77" s="1"/>
    </row>
    <row r="78" spans="1:12" ht="15" customHeight="1">
      <c r="C78" s="1"/>
      <c r="D78" s="1"/>
      <c r="E78" s="1"/>
      <c r="F78" s="1"/>
      <c r="G78" s="1"/>
      <c r="H78" s="1"/>
      <c r="I78" s="1"/>
    </row>
    <row r="79" spans="1:12" ht="15" customHeight="1">
      <c r="C79" s="1"/>
      <c r="D79" s="1"/>
      <c r="E79" s="1"/>
      <c r="F79" s="1"/>
      <c r="G79" s="1"/>
      <c r="H79" s="1"/>
      <c r="I79" s="1"/>
    </row>
    <row r="80" spans="1:12" ht="15" customHeight="1">
      <c r="C80" s="1"/>
      <c r="D80" s="1"/>
      <c r="E80" s="1"/>
      <c r="F80" s="1"/>
      <c r="G80" s="1"/>
      <c r="H80" s="1"/>
      <c r="I80" s="1"/>
    </row>
    <row r="81" spans="3:9" ht="15" customHeight="1">
      <c r="C81" s="1"/>
      <c r="D81" s="1"/>
      <c r="E81" s="1"/>
      <c r="F81" s="1"/>
      <c r="G81" s="1"/>
      <c r="H81" s="1"/>
      <c r="I81" s="1"/>
    </row>
    <row r="82" spans="3:9" ht="15" customHeight="1">
      <c r="C82" s="1"/>
      <c r="D82" s="1"/>
      <c r="E82" s="1"/>
      <c r="F82" s="1"/>
      <c r="G82" s="1"/>
      <c r="H82" s="1"/>
      <c r="I82" s="1"/>
    </row>
    <row r="83" spans="3:9" ht="15" customHeight="1">
      <c r="C83" s="1"/>
      <c r="D83" s="1"/>
      <c r="E83" s="1"/>
      <c r="F83" s="1"/>
      <c r="G83" s="1"/>
      <c r="H83" s="1"/>
      <c r="I83" s="1"/>
    </row>
    <row r="84" spans="3:9" ht="15" customHeight="1">
      <c r="C84" s="1"/>
      <c r="D84" s="1"/>
      <c r="E84" s="1"/>
      <c r="F84" s="1"/>
      <c r="G84" s="1"/>
      <c r="H84" s="1"/>
      <c r="I84" s="1"/>
    </row>
    <row r="85" spans="3:9" ht="15" customHeight="1">
      <c r="C85" s="1"/>
      <c r="D85" s="1"/>
      <c r="E85" s="1"/>
      <c r="F85" s="1"/>
      <c r="G85" s="1"/>
      <c r="H85" s="1"/>
      <c r="I85" s="1"/>
    </row>
    <row r="86" spans="3:9" ht="15" customHeight="1">
      <c r="C86" s="1"/>
      <c r="D86" s="1"/>
      <c r="E86" s="1"/>
      <c r="F86" s="1"/>
      <c r="G86" s="1"/>
      <c r="H86" s="1"/>
      <c r="I86" s="1"/>
    </row>
    <row r="87" spans="3:9" ht="15" customHeight="1">
      <c r="C87" s="1"/>
      <c r="D87" s="1"/>
      <c r="E87" s="1"/>
      <c r="F87" s="1"/>
      <c r="G87" s="1"/>
      <c r="H87" s="1"/>
      <c r="I87" s="1"/>
    </row>
    <row r="88" spans="3:9" ht="15" customHeight="1">
      <c r="C88" s="1"/>
      <c r="D88" s="1"/>
      <c r="E88" s="1"/>
      <c r="F88" s="1"/>
      <c r="G88" s="1"/>
      <c r="H88" s="1"/>
      <c r="I88" s="1"/>
    </row>
    <row r="89" spans="3:9" ht="15" customHeight="1">
      <c r="C89" s="1"/>
      <c r="D89" s="1"/>
      <c r="E89" s="1"/>
      <c r="F89" s="1"/>
      <c r="G89" s="1"/>
      <c r="H89" s="1"/>
      <c r="I89" s="1"/>
    </row>
    <row r="90" spans="3:9" ht="15" customHeight="1">
      <c r="C90" s="1"/>
      <c r="D90" s="1"/>
      <c r="E90" s="1"/>
      <c r="F90" s="1"/>
      <c r="G90" s="1"/>
      <c r="H90" s="1"/>
      <c r="I90" s="1"/>
    </row>
    <row r="91" spans="3:9" ht="15" customHeight="1">
      <c r="C91" s="1"/>
      <c r="D91" s="1"/>
      <c r="E91" s="1"/>
      <c r="F91" s="1"/>
      <c r="G91" s="1"/>
      <c r="H91" s="1"/>
      <c r="I91" s="1"/>
    </row>
    <row r="92" spans="3:9">
      <c r="C92" s="1"/>
      <c r="D92" s="1"/>
      <c r="E92" s="1"/>
      <c r="F92" s="1"/>
      <c r="G92" s="1"/>
      <c r="H92" s="1"/>
      <c r="I92" s="1"/>
    </row>
    <row r="93" spans="3:9">
      <c r="C93" s="1"/>
      <c r="D93" s="1"/>
      <c r="E93" s="1"/>
      <c r="F93" s="1"/>
      <c r="G93" s="1"/>
      <c r="H93" s="1"/>
      <c r="I93" s="1"/>
    </row>
    <row r="94" spans="3:9">
      <c r="C94" s="1"/>
      <c r="D94" s="1"/>
      <c r="E94" s="1"/>
      <c r="F94" s="1"/>
      <c r="G94" s="1"/>
      <c r="H94" s="1"/>
      <c r="I94" s="1"/>
    </row>
    <row r="95" spans="3:9">
      <c r="C95" s="1"/>
      <c r="D95" s="1"/>
      <c r="E95" s="1"/>
      <c r="F95" s="1"/>
      <c r="G95" s="1"/>
      <c r="H95" s="1"/>
      <c r="I95" s="1"/>
    </row>
    <row r="96" spans="3:9">
      <c r="C96" s="1"/>
      <c r="D96" s="1"/>
      <c r="E96" s="1"/>
      <c r="F96" s="1"/>
      <c r="G96" s="1"/>
      <c r="H96" s="1"/>
      <c r="I96" s="1"/>
    </row>
    <row r="97" spans="3:9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  <row r="105" spans="3:9">
      <c r="C105" s="1"/>
      <c r="D105" s="1"/>
      <c r="E105" s="1"/>
      <c r="F105" s="1"/>
      <c r="G105" s="1"/>
      <c r="H105" s="1"/>
      <c r="I105" s="1"/>
    </row>
    <row r="106" spans="3:9">
      <c r="C106" s="1"/>
      <c r="D106" s="1"/>
      <c r="E106" s="1"/>
      <c r="F106" s="1"/>
      <c r="G106" s="1"/>
      <c r="H106" s="1"/>
      <c r="I106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showGridLines="0" workbookViewId="0">
      <selection activeCell="J41" sqref="J41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72" t="s">
        <v>342</v>
      </c>
      <c r="B1" s="72"/>
      <c r="C1" s="72"/>
      <c r="D1" s="72"/>
      <c r="E1" s="72"/>
      <c r="F1" s="72"/>
      <c r="G1" s="73"/>
    </row>
    <row r="2" spans="1:12" ht="18" customHeight="1">
      <c r="A2" s="72"/>
      <c r="B2" s="72"/>
      <c r="C2" s="72"/>
      <c r="D2" s="72"/>
      <c r="E2" s="72"/>
      <c r="F2" s="72"/>
      <c r="G2" s="73"/>
    </row>
    <row r="3" spans="1:12">
      <c r="A3" s="83" t="s">
        <v>341</v>
      </c>
      <c r="B3" s="74"/>
      <c r="C3" s="74"/>
      <c r="D3" s="74"/>
      <c r="E3" s="74"/>
      <c r="F3" s="74"/>
      <c r="G3" s="74"/>
    </row>
    <row r="4" spans="1:12" ht="15" customHeight="1">
      <c r="A4" s="95"/>
      <c r="B4" s="96" t="s">
        <v>196</v>
      </c>
      <c r="C4" s="96" t="s">
        <v>196</v>
      </c>
      <c r="D4" s="96" t="s">
        <v>75</v>
      </c>
      <c r="E4" s="96" t="s">
        <v>46</v>
      </c>
      <c r="F4" s="96" t="s">
        <v>77</v>
      </c>
      <c r="G4" s="96" t="s">
        <v>78</v>
      </c>
    </row>
    <row r="5" spans="1:12" ht="15" customHeight="1">
      <c r="A5" s="73"/>
      <c r="B5" s="96" t="s">
        <v>81</v>
      </c>
      <c r="C5" s="96" t="s">
        <v>81</v>
      </c>
      <c r="D5" s="96" t="s">
        <v>197</v>
      </c>
      <c r="E5" s="96" t="s">
        <v>198</v>
      </c>
      <c r="F5" s="96" t="s">
        <v>84</v>
      </c>
      <c r="G5" s="96" t="s">
        <v>85</v>
      </c>
      <c r="H5" s="7"/>
    </row>
    <row r="6" spans="1:12" ht="15" customHeight="1">
      <c r="A6" s="74"/>
      <c r="B6" s="97" t="s">
        <v>199</v>
      </c>
      <c r="C6" s="97" t="s">
        <v>200</v>
      </c>
      <c r="D6" s="97" t="s">
        <v>91</v>
      </c>
      <c r="E6" s="97" t="s">
        <v>91</v>
      </c>
      <c r="F6" s="97" t="s">
        <v>91</v>
      </c>
      <c r="G6" s="97" t="s">
        <v>91</v>
      </c>
    </row>
    <row r="7" spans="1:12" ht="15" customHeight="1">
      <c r="A7" s="75" t="s">
        <v>201</v>
      </c>
      <c r="B7" s="117">
        <v>29395</v>
      </c>
      <c r="C7" s="117">
        <v>7055</v>
      </c>
      <c r="D7" s="117">
        <v>3154875</v>
      </c>
      <c r="E7" s="117">
        <v>1688015</v>
      </c>
      <c r="F7" s="77">
        <v>336676</v>
      </c>
      <c r="G7" s="117">
        <v>5642558</v>
      </c>
      <c r="H7" s="2"/>
    </row>
    <row r="8" spans="1:12" s="9" customFormat="1" ht="15" customHeight="1">
      <c r="A8" s="75" t="s">
        <v>202</v>
      </c>
      <c r="B8" s="76">
        <v>12307</v>
      </c>
      <c r="C8" s="76">
        <v>7262</v>
      </c>
      <c r="D8" s="76">
        <v>2189092</v>
      </c>
      <c r="E8" s="76">
        <v>1008487</v>
      </c>
      <c r="F8" s="76">
        <v>142261</v>
      </c>
      <c r="G8" s="76">
        <v>2978174</v>
      </c>
      <c r="H8" s="2"/>
      <c r="I8" s="2"/>
      <c r="J8" s="2"/>
      <c r="K8" s="2"/>
      <c r="L8" s="2"/>
    </row>
    <row r="9" spans="1:12" s="9" customFormat="1" ht="15" customHeight="1">
      <c r="A9" s="75" t="s">
        <v>93</v>
      </c>
      <c r="B9" s="76">
        <v>15946</v>
      </c>
      <c r="C9" s="76">
        <v>7972</v>
      </c>
      <c r="D9" s="76">
        <v>1644825</v>
      </c>
      <c r="E9" s="76">
        <v>1111390</v>
      </c>
      <c r="F9" s="76">
        <v>148789</v>
      </c>
      <c r="G9" s="76">
        <v>2567516</v>
      </c>
      <c r="H9" s="2"/>
      <c r="I9" s="2"/>
      <c r="J9" s="2"/>
      <c r="K9" s="3"/>
      <c r="L9" s="3"/>
    </row>
    <row r="10" spans="1:12" ht="15" customHeight="1">
      <c r="A10" s="78" t="s">
        <v>94</v>
      </c>
      <c r="B10" s="79">
        <v>16102</v>
      </c>
      <c r="C10" s="79">
        <v>8618</v>
      </c>
      <c r="D10" s="79">
        <v>1627368</v>
      </c>
      <c r="E10" s="79">
        <v>920750</v>
      </c>
      <c r="F10" s="79">
        <v>137609</v>
      </c>
      <c r="G10" s="79">
        <v>2246092</v>
      </c>
      <c r="K10" s="1"/>
      <c r="L10" s="1"/>
    </row>
    <row r="11" spans="1:12" ht="15" customHeight="1">
      <c r="A11" s="83" t="s">
        <v>150</v>
      </c>
      <c r="B11" s="102">
        <f>SUM(B7:B10)</f>
        <v>73750</v>
      </c>
      <c r="C11" s="102">
        <f t="shared" ref="C11:F11" si="0">SUM(C7:C10)</f>
        <v>30907</v>
      </c>
      <c r="D11" s="102">
        <f t="shared" si="0"/>
        <v>8616160</v>
      </c>
      <c r="E11" s="102">
        <f t="shared" si="0"/>
        <v>4728642</v>
      </c>
      <c r="F11" s="102">
        <f t="shared" si="0"/>
        <v>765335</v>
      </c>
      <c r="G11" s="102">
        <f>SUM(G7:G10)</f>
        <v>13434340</v>
      </c>
      <c r="K11" s="1"/>
      <c r="L11" s="1"/>
    </row>
    <row r="12" spans="1:12">
      <c r="A12" s="73"/>
      <c r="B12" s="77"/>
      <c r="C12" s="77"/>
      <c r="D12" s="77"/>
      <c r="E12" s="77"/>
      <c r="F12" s="77"/>
      <c r="G12" s="77"/>
      <c r="K12" s="1"/>
      <c r="L12" s="1"/>
    </row>
    <row r="13" spans="1:12">
      <c r="A13" s="107" t="s">
        <v>203</v>
      </c>
      <c r="B13" s="76"/>
      <c r="C13" s="76"/>
      <c r="D13" s="76"/>
      <c r="E13" s="76"/>
      <c r="F13" s="76"/>
      <c r="G13" s="76"/>
      <c r="H13" s="7"/>
      <c r="I13" s="7"/>
      <c r="J13" s="7"/>
    </row>
    <row r="14" spans="1:12">
      <c r="A14" s="107" t="s">
        <v>204</v>
      </c>
      <c r="B14" s="76"/>
      <c r="C14" s="76"/>
      <c r="D14" s="76"/>
      <c r="E14" s="76"/>
      <c r="F14" s="76"/>
      <c r="G14" s="76"/>
      <c r="H14" s="7"/>
      <c r="I14" s="7"/>
      <c r="J14" s="7"/>
    </row>
    <row r="15" spans="1:12">
      <c r="A15" s="107" t="s">
        <v>205</v>
      </c>
      <c r="B15" s="76"/>
      <c r="C15" s="76"/>
      <c r="D15" s="76"/>
      <c r="E15" s="76"/>
      <c r="F15" s="76"/>
      <c r="G15" s="76"/>
      <c r="H15" s="7"/>
      <c r="I15" s="7"/>
      <c r="J15" s="7"/>
    </row>
    <row r="16" spans="1:12">
      <c r="A16" s="107" t="s">
        <v>206</v>
      </c>
      <c r="B16" s="76"/>
      <c r="C16" s="76"/>
      <c r="D16" s="76"/>
      <c r="E16" s="76"/>
      <c r="F16" s="76"/>
      <c r="G16" s="76"/>
      <c r="H16" s="7"/>
      <c r="I16" s="7"/>
      <c r="J16" s="7"/>
    </row>
    <row r="17" spans="1:10" s="55" customFormat="1">
      <c r="A17" s="134" t="s">
        <v>207</v>
      </c>
      <c r="B17" s="135"/>
      <c r="C17" s="135"/>
      <c r="D17" s="135"/>
      <c r="E17" s="135"/>
      <c r="F17" s="135"/>
      <c r="G17" s="135"/>
      <c r="H17" s="60"/>
      <c r="I17" s="60"/>
      <c r="J17" s="60"/>
    </row>
    <row r="18" spans="1:10" ht="21.75" customHeight="1">
      <c r="A18" s="73" t="s">
        <v>208</v>
      </c>
      <c r="B18" s="77"/>
      <c r="C18" s="77"/>
      <c r="D18" s="77"/>
      <c r="E18" s="77"/>
      <c r="F18" s="77"/>
      <c r="G18" s="77"/>
    </row>
    <row r="19" spans="1:10" ht="15" customHeight="1">
      <c r="B19" s="1"/>
      <c r="C19" s="1"/>
      <c r="D19" s="1"/>
      <c r="E19" s="1"/>
      <c r="F19" s="1"/>
      <c r="G19" s="1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B11" sqref="B11"/>
    </sheetView>
  </sheetViews>
  <sheetFormatPr defaultRowHeight="12.75"/>
  <cols>
    <col min="1" max="1" width="26.710937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72" t="s">
        <v>348</v>
      </c>
      <c r="B1" s="75"/>
      <c r="C1" s="75"/>
      <c r="D1" s="75"/>
      <c r="E1" s="75"/>
      <c r="F1" s="75"/>
      <c r="G1" s="75"/>
      <c r="H1" s="5"/>
      <c r="I1" s="5"/>
    </row>
    <row r="2" spans="1:9" ht="12.75" customHeight="1">
      <c r="A2" s="78"/>
      <c r="B2" s="78"/>
      <c r="C2" s="78"/>
      <c r="D2" s="78"/>
      <c r="E2" s="78"/>
      <c r="F2" s="78"/>
      <c r="G2" s="78"/>
      <c r="H2" s="5"/>
      <c r="I2" s="5"/>
    </row>
    <row r="3" spans="1:9" ht="15" customHeight="1">
      <c r="A3" s="83" t="s">
        <v>209</v>
      </c>
      <c r="B3" s="96" t="s">
        <v>74</v>
      </c>
      <c r="C3" s="96" t="s">
        <v>74</v>
      </c>
      <c r="D3" s="96" t="s">
        <v>75</v>
      </c>
      <c r="E3" s="96" t="s">
        <v>46</v>
      </c>
      <c r="F3" s="96" t="s">
        <v>77</v>
      </c>
      <c r="G3" s="96" t="s">
        <v>78</v>
      </c>
      <c r="H3" s="5"/>
      <c r="I3" s="5"/>
    </row>
    <row r="4" spans="1:9" ht="15" customHeight="1">
      <c r="A4" s="83" t="s">
        <v>210</v>
      </c>
      <c r="B4" s="96" t="s">
        <v>211</v>
      </c>
      <c r="C4" s="96" t="s">
        <v>212</v>
      </c>
      <c r="D4" s="96" t="s">
        <v>197</v>
      </c>
      <c r="E4" s="96" t="s">
        <v>198</v>
      </c>
      <c r="F4" s="96" t="s">
        <v>84</v>
      </c>
      <c r="G4" s="96" t="s">
        <v>85</v>
      </c>
      <c r="H4" s="15"/>
      <c r="I4" s="5"/>
    </row>
    <row r="5" spans="1:9" ht="15" customHeight="1">
      <c r="A5" s="80"/>
      <c r="B5" s="140"/>
      <c r="C5" s="140"/>
      <c r="D5" s="140" t="s">
        <v>91</v>
      </c>
      <c r="E5" s="140" t="s">
        <v>91</v>
      </c>
      <c r="F5" s="140" t="s">
        <v>91</v>
      </c>
      <c r="G5" s="140" t="s">
        <v>91</v>
      </c>
      <c r="H5" s="5"/>
      <c r="I5" s="5"/>
    </row>
    <row r="6" spans="1:9" ht="15" customHeight="1">
      <c r="A6" s="73" t="s">
        <v>213</v>
      </c>
      <c r="B6" s="77">
        <v>11</v>
      </c>
      <c r="C6" s="77">
        <v>173.04046242774567</v>
      </c>
      <c r="D6" s="77">
        <v>16952.452000000001</v>
      </c>
      <c r="E6" s="77">
        <v>18851.712</v>
      </c>
      <c r="F6" s="77">
        <v>3088.982</v>
      </c>
      <c r="G6" s="77">
        <v>22338.151999999998</v>
      </c>
      <c r="H6" s="5"/>
      <c r="I6" s="5"/>
    </row>
    <row r="7" spans="1:9" ht="15" customHeight="1">
      <c r="A7" s="73" t="s">
        <v>214</v>
      </c>
      <c r="B7" s="77">
        <v>8</v>
      </c>
      <c r="C7" s="77">
        <v>177.95028901734105</v>
      </c>
      <c r="D7" s="77">
        <v>11542.174999999999</v>
      </c>
      <c r="E7" s="77">
        <v>12494.61</v>
      </c>
      <c r="F7" s="77">
        <v>2906.1590000000001</v>
      </c>
      <c r="G7" s="77">
        <v>15797.918</v>
      </c>
      <c r="H7" s="5"/>
      <c r="I7" s="5"/>
    </row>
    <row r="8" spans="1:9" ht="15" customHeight="1">
      <c r="A8" s="73" t="s">
        <v>215</v>
      </c>
      <c r="B8" s="77">
        <v>6</v>
      </c>
      <c r="C8" s="77">
        <v>89.782658959537571</v>
      </c>
      <c r="D8" s="77">
        <v>8042.3549999999996</v>
      </c>
      <c r="E8" s="77">
        <v>9379.7019999999993</v>
      </c>
      <c r="F8" s="77">
        <v>1178.213</v>
      </c>
      <c r="G8" s="77">
        <v>11145.473</v>
      </c>
    </row>
    <row r="9" spans="1:9" ht="15" customHeight="1">
      <c r="A9" s="73" t="s">
        <v>217</v>
      </c>
      <c r="B9" s="77">
        <v>4</v>
      </c>
      <c r="C9" s="77">
        <v>48.369942196531795</v>
      </c>
      <c r="D9" s="77">
        <v>7144.0739999999996</v>
      </c>
      <c r="E9" s="77">
        <v>8243.0409999999993</v>
      </c>
      <c r="F9" s="77">
        <v>2423.4070000000002</v>
      </c>
      <c r="G9" s="77">
        <v>10842.105</v>
      </c>
      <c r="H9" s="3"/>
      <c r="I9" s="5"/>
    </row>
    <row r="10" spans="1:9" ht="15" customHeight="1">
      <c r="A10" s="73" t="s">
        <v>218</v>
      </c>
      <c r="B10" s="77">
        <v>7</v>
      </c>
      <c r="C10" s="77">
        <v>99.594219653179195</v>
      </c>
      <c r="D10" s="77">
        <v>6265.7719999999999</v>
      </c>
      <c r="E10" s="77">
        <v>7867.5829999999996</v>
      </c>
      <c r="F10" s="77">
        <v>2643.5720000000001</v>
      </c>
      <c r="G10" s="77">
        <v>10825.22</v>
      </c>
    </row>
    <row r="11" spans="1:9" ht="15" customHeight="1">
      <c r="A11" s="75" t="s">
        <v>216</v>
      </c>
      <c r="B11" s="76">
        <v>8</v>
      </c>
      <c r="C11" s="76">
        <v>129</v>
      </c>
      <c r="D11" s="76">
        <v>7139</v>
      </c>
      <c r="E11" s="76">
        <v>8240</v>
      </c>
      <c r="F11" s="76">
        <v>1174</v>
      </c>
      <c r="G11" s="76">
        <v>10634</v>
      </c>
    </row>
    <row r="12" spans="1:9" ht="15" customHeight="1">
      <c r="A12" s="73" t="s">
        <v>219</v>
      </c>
      <c r="B12" s="77">
        <v>4</v>
      </c>
      <c r="C12" s="77">
        <v>86.439306358381501</v>
      </c>
      <c r="D12" s="77">
        <v>7321.4989999999998</v>
      </c>
      <c r="E12" s="77">
        <v>8115.3720000000003</v>
      </c>
      <c r="F12" s="77">
        <v>2090.7399999999998</v>
      </c>
      <c r="G12" s="77">
        <v>10268.531999999999</v>
      </c>
    </row>
    <row r="13" spans="1:9" ht="15" customHeight="1">
      <c r="A13" s="73" t="s">
        <v>220</v>
      </c>
      <c r="B13" s="77">
        <v>5</v>
      </c>
      <c r="C13" s="77">
        <v>95</v>
      </c>
      <c r="D13" s="77">
        <v>6319.8739999999998</v>
      </c>
      <c r="E13" s="77">
        <v>8262.2659999999996</v>
      </c>
      <c r="F13" s="77">
        <v>1495.3810000000001</v>
      </c>
      <c r="G13" s="77">
        <v>9812.6180000000004</v>
      </c>
    </row>
    <row r="14" spans="1:9" ht="15" customHeight="1">
      <c r="A14" s="73" t="s">
        <v>221</v>
      </c>
      <c r="B14" s="77">
        <v>4</v>
      </c>
      <c r="C14" s="77">
        <v>55.093063583815031</v>
      </c>
      <c r="D14" s="77">
        <v>6931.6109999999999</v>
      </c>
      <c r="E14" s="77">
        <v>7053.9650000000001</v>
      </c>
      <c r="F14" s="77">
        <v>1512.1210000000001</v>
      </c>
      <c r="G14" s="77">
        <v>9562.643</v>
      </c>
    </row>
    <row r="15" spans="1:9" ht="15" customHeight="1">
      <c r="A15" s="73" t="s">
        <v>352</v>
      </c>
      <c r="B15" s="77">
        <v>3</v>
      </c>
      <c r="C15" s="77">
        <v>95.434682080924858</v>
      </c>
      <c r="D15" s="77">
        <v>6608.8010000000004</v>
      </c>
      <c r="E15" s="77">
        <v>8194.0759999999991</v>
      </c>
      <c r="F15" s="77">
        <v>1175.124</v>
      </c>
      <c r="G15" s="77">
        <v>9412.1659999999993</v>
      </c>
    </row>
    <row r="16" spans="1:9" ht="15" customHeight="1">
      <c r="A16" s="83" t="s">
        <v>222</v>
      </c>
      <c r="B16" s="176">
        <f>SUM(B6:B15)</f>
        <v>60</v>
      </c>
      <c r="C16" s="176">
        <f t="shared" ref="C16:E16" si="0">SUM(C6:C15)</f>
        <v>1049.7046242774568</v>
      </c>
      <c r="D16" s="176">
        <f>SUM(D6:D15)</f>
        <v>84267.613000000012</v>
      </c>
      <c r="E16" s="176">
        <f t="shared" si="0"/>
        <v>96702.32699999999</v>
      </c>
      <c r="F16" s="176">
        <f>SUM(F6:F15)</f>
        <v>19687.698999999997</v>
      </c>
      <c r="G16" s="176">
        <f>SUM(G6:G15)</f>
        <v>120638.82699999999</v>
      </c>
      <c r="H16" s="29"/>
      <c r="I16" s="5"/>
    </row>
    <row r="17" spans="1:9" ht="9.75" customHeight="1">
      <c r="A17" s="75"/>
      <c r="B17" s="177"/>
      <c r="C17" s="177"/>
      <c r="D17" s="177"/>
      <c r="E17" s="177"/>
      <c r="F17" s="177"/>
      <c r="G17" s="177"/>
      <c r="H17" s="5"/>
      <c r="I17" s="5"/>
    </row>
    <row r="18" spans="1:9" ht="15" customHeight="1">
      <c r="A18" s="83" t="s">
        <v>223</v>
      </c>
      <c r="B18" s="178">
        <f>128+B11</f>
        <v>136</v>
      </c>
      <c r="C18" s="178">
        <f>1898+C11</f>
        <v>2027</v>
      </c>
      <c r="D18" s="178">
        <f>154725+D11</f>
        <v>161864</v>
      </c>
      <c r="E18" s="178">
        <f>181063+E11</f>
        <v>189303</v>
      </c>
      <c r="F18" s="178">
        <f>35738+F11</f>
        <v>36912</v>
      </c>
      <c r="G18" s="178">
        <f>221131+G11</f>
        <v>231765</v>
      </c>
      <c r="H18" s="5"/>
      <c r="I18" s="5"/>
    </row>
    <row r="19" spans="1:9" ht="9.75" customHeight="1">
      <c r="A19" s="75"/>
      <c r="B19" s="77"/>
      <c r="C19" s="77"/>
      <c r="D19" s="77"/>
      <c r="E19" s="77"/>
      <c r="F19" s="77"/>
      <c r="G19" s="77"/>
      <c r="H19" s="5"/>
      <c r="I19" s="5"/>
    </row>
    <row r="20" spans="1:9" ht="15">
      <c r="A20" s="107" t="s">
        <v>377</v>
      </c>
      <c r="B20" s="76"/>
      <c r="C20" s="76"/>
      <c r="D20" s="76"/>
      <c r="E20" s="76"/>
      <c r="F20" s="76"/>
      <c r="G20" s="76"/>
      <c r="I20" s="5"/>
    </row>
    <row r="21" spans="1:9" ht="15">
      <c r="A21" s="107" t="s">
        <v>224</v>
      </c>
      <c r="B21" s="76"/>
      <c r="C21" s="76"/>
      <c r="D21" s="76"/>
      <c r="E21" s="76"/>
      <c r="F21" s="76"/>
      <c r="G21" s="76"/>
      <c r="H21" s="5"/>
      <c r="I21" s="5"/>
    </row>
    <row r="22" spans="1:9" ht="14.25" customHeight="1">
      <c r="A22" s="107" t="s">
        <v>225</v>
      </c>
      <c r="B22" s="76"/>
      <c r="C22" s="76"/>
      <c r="D22" s="76"/>
      <c r="E22" s="76"/>
      <c r="F22" s="76"/>
      <c r="G22" s="76"/>
      <c r="H22" s="5"/>
      <c r="I22" s="5"/>
    </row>
    <row r="23" spans="1:9" ht="14.25" customHeight="1">
      <c r="A23" s="107" t="s">
        <v>226</v>
      </c>
      <c r="B23" s="76"/>
      <c r="C23" s="76"/>
      <c r="D23" s="76"/>
      <c r="E23" s="76"/>
      <c r="F23" s="76"/>
      <c r="G23" s="76"/>
      <c r="H23" s="5"/>
      <c r="I23" s="5"/>
    </row>
    <row r="24" spans="1:9" ht="9.75" customHeight="1">
      <c r="A24" s="107"/>
      <c r="B24" s="76"/>
      <c r="C24" s="76"/>
      <c r="D24" s="76"/>
      <c r="E24" s="76"/>
      <c r="F24" s="76"/>
      <c r="G24" s="76"/>
      <c r="H24" s="5"/>
      <c r="I24" s="5"/>
    </row>
    <row r="25" spans="1:9" ht="13.5" customHeight="1">
      <c r="A25" s="75" t="s">
        <v>227</v>
      </c>
      <c r="B25" s="76"/>
      <c r="C25" s="76"/>
      <c r="D25" s="76"/>
      <c r="E25" s="76"/>
      <c r="F25" s="76"/>
      <c r="G25" s="76"/>
      <c r="H25" s="5"/>
      <c r="I25" s="5"/>
    </row>
    <row r="26" spans="1:9" ht="15" customHeight="1">
      <c r="A26" s="5"/>
      <c r="B26" s="29"/>
      <c r="C26" s="29"/>
      <c r="D26" s="29"/>
      <c r="E26" s="29"/>
      <c r="F26" s="29"/>
      <c r="G26" s="29"/>
      <c r="H26" s="5"/>
      <c r="I26" s="5"/>
    </row>
    <row r="27" spans="1:9" ht="15" customHeight="1">
      <c r="A27" s="5"/>
      <c r="B27" s="29"/>
      <c r="C27" s="29"/>
      <c r="D27" s="29"/>
      <c r="E27" s="29"/>
      <c r="F27" s="29"/>
      <c r="G27" s="29"/>
      <c r="H27" s="5"/>
      <c r="I27" s="5"/>
    </row>
    <row r="28" spans="1:9" ht="15" customHeight="1">
      <c r="A28" s="5"/>
      <c r="B28" s="29"/>
      <c r="C28" s="29"/>
      <c r="D28" s="29"/>
      <c r="E28" s="29"/>
      <c r="F28" s="29"/>
      <c r="G28" s="29"/>
      <c r="H28" s="5"/>
      <c r="I28" s="5"/>
    </row>
    <row r="29" spans="1:9" ht="15" customHeight="1">
      <c r="A29" s="5"/>
      <c r="B29" s="29"/>
      <c r="C29" s="29"/>
      <c r="D29" s="29"/>
      <c r="E29" s="29"/>
      <c r="F29" s="29"/>
      <c r="G29" s="29"/>
      <c r="H29" s="5"/>
      <c r="I29" s="5"/>
    </row>
    <row r="30" spans="1:9" ht="15" customHeight="1">
      <c r="A30" s="5"/>
      <c r="B30" s="29"/>
      <c r="C30" s="29"/>
      <c r="D30" s="29"/>
      <c r="E30" s="29"/>
      <c r="F30" s="29"/>
      <c r="G30" s="29"/>
      <c r="H30" s="5"/>
      <c r="I30" s="5"/>
    </row>
    <row r="31" spans="1:9" ht="15" customHeight="1">
      <c r="A31" s="5"/>
      <c r="B31" s="29"/>
      <c r="C31" s="29"/>
      <c r="D31" s="29"/>
      <c r="E31" s="29"/>
      <c r="F31" s="29"/>
      <c r="G31" s="29"/>
      <c r="H31" s="5"/>
      <c r="I31" s="5"/>
    </row>
    <row r="32" spans="1:9" ht="15" customHeight="1">
      <c r="A32" s="5"/>
      <c r="B32" s="29"/>
      <c r="C32" s="29"/>
      <c r="D32" s="29"/>
      <c r="E32" s="29"/>
      <c r="F32" s="29"/>
      <c r="G32" s="29"/>
      <c r="H32" s="5"/>
      <c r="I32" s="5"/>
    </row>
    <row r="33" spans="1:9" ht="15" customHeight="1">
      <c r="A33" s="5"/>
      <c r="B33" s="29"/>
      <c r="C33" s="29"/>
      <c r="D33" s="29"/>
      <c r="E33" s="29"/>
      <c r="F33" s="29"/>
      <c r="G33" s="29"/>
      <c r="H33" s="5"/>
      <c r="I33" s="5"/>
    </row>
    <row r="34" spans="1:9" ht="15" customHeight="1">
      <c r="A34" s="5"/>
      <c r="B34" s="29"/>
      <c r="C34" s="29"/>
      <c r="D34" s="29"/>
      <c r="E34" s="29"/>
      <c r="F34" s="29"/>
      <c r="G34" s="29"/>
      <c r="H34" s="5"/>
      <c r="I34" s="5"/>
    </row>
    <row r="35" spans="1:9" ht="15" customHeight="1">
      <c r="A35" s="5"/>
      <c r="B35" s="29"/>
      <c r="C35" s="29"/>
      <c r="D35" s="29"/>
      <c r="E35" s="29"/>
      <c r="F35" s="29"/>
      <c r="G35" s="29"/>
      <c r="H35" s="5"/>
      <c r="I35" s="5"/>
    </row>
    <row r="36" spans="1:9" ht="15" customHeight="1">
      <c r="A36" s="5"/>
      <c r="B36" s="29"/>
      <c r="C36" s="29"/>
      <c r="D36" s="29"/>
      <c r="E36" s="29"/>
      <c r="F36" s="29"/>
      <c r="G36" s="29"/>
      <c r="H36" s="5"/>
      <c r="I36" s="5"/>
    </row>
    <row r="37" spans="1:9" ht="15" customHeight="1">
      <c r="A37" s="5"/>
      <c r="B37" s="29"/>
      <c r="C37" s="29"/>
      <c r="D37" s="29"/>
      <c r="E37" s="29"/>
      <c r="F37" s="29"/>
      <c r="G37" s="29"/>
      <c r="H37" s="5"/>
      <c r="I37" s="5"/>
    </row>
    <row r="38" spans="1:9" ht="15" customHeight="1">
      <c r="A38" s="5"/>
      <c r="B38" s="29"/>
      <c r="C38" s="29"/>
      <c r="D38" s="29"/>
      <c r="E38" s="29"/>
      <c r="F38" s="29"/>
      <c r="G38" s="29"/>
      <c r="H38" s="5"/>
      <c r="I38" s="5"/>
    </row>
    <row r="39" spans="1:9" ht="15" customHeight="1">
      <c r="A39" s="5"/>
      <c r="B39" s="29"/>
      <c r="C39" s="29"/>
      <c r="D39" s="29"/>
      <c r="E39" s="29"/>
      <c r="F39" s="29"/>
      <c r="G39" s="29"/>
      <c r="H39" s="5"/>
      <c r="I39" s="5"/>
    </row>
    <row r="40" spans="1:9" ht="15" customHeight="1">
      <c r="A40" s="5"/>
      <c r="B40" s="29"/>
      <c r="C40" s="29"/>
      <c r="D40" s="29"/>
      <c r="E40" s="29"/>
      <c r="F40" s="29"/>
      <c r="G40" s="29"/>
      <c r="H40" s="5"/>
      <c r="I40" s="5"/>
    </row>
    <row r="41" spans="1:9" ht="15" customHeight="1">
      <c r="A41" s="5"/>
      <c r="B41" s="29"/>
      <c r="C41" s="29"/>
      <c r="D41" s="29"/>
      <c r="E41" s="29"/>
      <c r="F41" s="29"/>
      <c r="G41" s="29"/>
      <c r="H41" s="5"/>
      <c r="I41" s="5"/>
    </row>
    <row r="42" spans="1:9" ht="15" customHeight="1">
      <c r="A42" s="5"/>
      <c r="B42" s="29"/>
      <c r="C42" s="29"/>
      <c r="D42" s="29"/>
      <c r="E42" s="29"/>
      <c r="F42" s="29"/>
      <c r="G42" s="29"/>
      <c r="H42" s="5"/>
      <c r="I42" s="5"/>
    </row>
    <row r="43" spans="1:9" ht="15" customHeight="1">
      <c r="A43" s="5"/>
      <c r="B43" s="29"/>
      <c r="C43" s="29"/>
      <c r="D43" s="29"/>
      <c r="E43" s="29"/>
      <c r="F43" s="29"/>
      <c r="G43" s="29"/>
      <c r="H43" s="5"/>
      <c r="I43" s="5"/>
    </row>
    <row r="44" spans="1:9" ht="15" customHeight="1">
      <c r="A44" s="5"/>
      <c r="B44" s="29"/>
      <c r="C44" s="29"/>
      <c r="D44" s="29"/>
      <c r="E44" s="29"/>
      <c r="F44" s="29"/>
      <c r="G44" s="29"/>
      <c r="H44" s="5"/>
      <c r="I44" s="5"/>
    </row>
    <row r="45" spans="1:9" ht="15" customHeight="1">
      <c r="A45" s="5"/>
      <c r="B45" s="29"/>
      <c r="C45" s="29"/>
      <c r="D45" s="29"/>
      <c r="E45" s="29"/>
      <c r="F45" s="29"/>
      <c r="G45" s="29"/>
      <c r="H45" s="5"/>
      <c r="I45" s="5"/>
    </row>
    <row r="46" spans="1:9" ht="15" customHeight="1">
      <c r="A46" s="5"/>
      <c r="B46" s="29"/>
      <c r="C46" s="29"/>
      <c r="D46" s="29"/>
      <c r="E46" s="29"/>
      <c r="F46" s="29"/>
      <c r="G46" s="29"/>
      <c r="H46" s="5"/>
      <c r="I46" s="5"/>
    </row>
    <row r="47" spans="1:9" ht="15" customHeight="1">
      <c r="A47" s="5"/>
      <c r="B47" s="29"/>
      <c r="C47" s="29"/>
      <c r="D47" s="29"/>
      <c r="E47" s="29"/>
      <c r="F47" s="29"/>
      <c r="G47" s="29"/>
      <c r="H47" s="5"/>
      <c r="I47" s="5"/>
    </row>
    <row r="48" spans="1:9" ht="15" customHeight="1">
      <c r="A48" s="5"/>
      <c r="B48" s="29"/>
      <c r="C48" s="29"/>
      <c r="D48" s="29"/>
      <c r="E48" s="29"/>
      <c r="F48" s="29"/>
      <c r="G48" s="29"/>
      <c r="H48" s="5"/>
      <c r="I48" s="5"/>
    </row>
    <row r="49" spans="1:9" ht="15" customHeight="1">
      <c r="A49" s="5"/>
      <c r="B49" s="29"/>
      <c r="C49" s="29"/>
      <c r="D49" s="29"/>
      <c r="E49" s="29"/>
      <c r="F49" s="29"/>
      <c r="G49" s="29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showGridLines="0" workbookViewId="0">
      <selection activeCell="A2" sqref="A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</cols>
  <sheetData>
    <row r="1" spans="1:8" ht="37.5" customHeight="1">
      <c r="A1" s="185" t="s">
        <v>228</v>
      </c>
      <c r="B1" s="186"/>
      <c r="C1" s="186"/>
      <c r="D1" s="186"/>
      <c r="E1" s="186"/>
      <c r="F1" s="186"/>
      <c r="G1" s="186"/>
    </row>
    <row r="2" spans="1:8" ht="8.25" customHeight="1">
      <c r="A2" s="73"/>
      <c r="B2" s="73"/>
      <c r="C2" s="73"/>
      <c r="D2" s="73"/>
      <c r="E2" s="73"/>
      <c r="F2" s="73"/>
      <c r="G2" s="73"/>
    </row>
    <row r="3" spans="1:8" ht="38.25">
      <c r="A3" s="187"/>
      <c r="B3" s="101" t="s">
        <v>229</v>
      </c>
      <c r="C3" s="188" t="s">
        <v>230</v>
      </c>
      <c r="D3" s="101" t="s">
        <v>231</v>
      </c>
      <c r="E3" s="101" t="s">
        <v>232</v>
      </c>
      <c r="F3" s="73"/>
      <c r="G3" s="73"/>
    </row>
    <row r="4" spans="1:8" ht="15" hidden="1" customHeight="1">
      <c r="A4" s="189">
        <v>33239</v>
      </c>
      <c r="B4" s="190">
        <v>-12005</v>
      </c>
      <c r="C4" s="190"/>
      <c r="D4" s="190">
        <v>35765</v>
      </c>
      <c r="E4" s="114">
        <v>1596242</v>
      </c>
      <c r="F4" s="73"/>
      <c r="G4" s="73"/>
    </row>
    <row r="5" spans="1:8" ht="13.5" customHeight="1">
      <c r="A5" s="191">
        <v>33604</v>
      </c>
      <c r="B5" s="76">
        <v>-38546</v>
      </c>
      <c r="C5" s="192" t="s">
        <v>96</v>
      </c>
      <c r="D5" s="76">
        <v>57571</v>
      </c>
      <c r="E5" s="115">
        <v>1518644</v>
      </c>
      <c r="F5" s="73"/>
      <c r="G5" s="73"/>
    </row>
    <row r="6" spans="1:8" ht="13.5" customHeight="1">
      <c r="A6" s="191">
        <v>33970</v>
      </c>
      <c r="B6" s="76">
        <v>-16122</v>
      </c>
      <c r="C6" s="192" t="s">
        <v>96</v>
      </c>
      <c r="D6" s="76">
        <v>46427</v>
      </c>
      <c r="E6" s="115">
        <v>1454643</v>
      </c>
      <c r="F6" s="77"/>
      <c r="G6" s="77"/>
      <c r="H6" s="1"/>
    </row>
    <row r="7" spans="1:8" ht="13.5" customHeight="1">
      <c r="A7" s="191">
        <v>34335</v>
      </c>
      <c r="B7" s="76">
        <v>12225</v>
      </c>
      <c r="C7" s="192" t="s">
        <v>96</v>
      </c>
      <c r="D7" s="76">
        <v>14637</v>
      </c>
      <c r="E7" s="115">
        <v>1456708</v>
      </c>
      <c r="F7" s="77"/>
      <c r="G7" s="77"/>
      <c r="H7" s="1"/>
    </row>
    <row r="8" spans="1:8" ht="13.5" customHeight="1">
      <c r="A8" s="191">
        <v>34700</v>
      </c>
      <c r="B8" s="76">
        <v>18520</v>
      </c>
      <c r="C8" s="192" t="s">
        <v>96</v>
      </c>
      <c r="D8" s="76">
        <v>9070</v>
      </c>
      <c r="E8" s="115">
        <v>1584983</v>
      </c>
      <c r="F8" s="77"/>
      <c r="G8" s="77"/>
      <c r="H8" s="1"/>
    </row>
    <row r="9" spans="1:8" ht="13.5" customHeight="1">
      <c r="A9" s="191">
        <v>35065</v>
      </c>
      <c r="B9" s="76">
        <v>23976</v>
      </c>
      <c r="C9" s="82">
        <v>2367</v>
      </c>
      <c r="D9" s="76">
        <v>4790</v>
      </c>
      <c r="E9" s="115">
        <v>1861635</v>
      </c>
      <c r="F9" s="77"/>
      <c r="G9" s="77"/>
      <c r="H9" s="1"/>
    </row>
    <row r="10" spans="1:8" ht="13.5" customHeight="1">
      <c r="A10" s="191">
        <v>35431</v>
      </c>
      <c r="B10" s="76">
        <v>15852</v>
      </c>
      <c r="C10" s="82">
        <v>6042</v>
      </c>
      <c r="D10" s="76">
        <v>4631</v>
      </c>
      <c r="E10" s="115">
        <v>2145194</v>
      </c>
      <c r="F10" s="77"/>
      <c r="G10" s="77"/>
      <c r="H10" s="1"/>
    </row>
    <row r="11" spans="1:8" ht="13.5" customHeight="1">
      <c r="A11" s="191">
        <v>35796</v>
      </c>
      <c r="B11" s="76">
        <v>23082</v>
      </c>
      <c r="C11" s="82">
        <v>13675</v>
      </c>
      <c r="D11" s="76">
        <v>3696</v>
      </c>
      <c r="E11" s="115">
        <v>2410481</v>
      </c>
      <c r="F11" s="77"/>
      <c r="G11" s="77"/>
      <c r="H11" s="1"/>
    </row>
    <row r="12" spans="1:8" ht="13.5" customHeight="1">
      <c r="A12" s="191">
        <v>36161</v>
      </c>
      <c r="B12" s="76">
        <v>18377</v>
      </c>
      <c r="C12" s="82">
        <v>10291</v>
      </c>
      <c r="D12" s="76">
        <v>421</v>
      </c>
      <c r="E12" s="115">
        <v>2466718</v>
      </c>
      <c r="F12" s="77"/>
      <c r="G12" s="77"/>
      <c r="H12" s="1"/>
    </row>
    <row r="13" spans="1:8" ht="13.5" customHeight="1">
      <c r="A13" s="191">
        <v>36526</v>
      </c>
      <c r="B13" s="76">
        <v>25905</v>
      </c>
      <c r="C13" s="82">
        <v>6392</v>
      </c>
      <c r="D13" s="76">
        <v>1265</v>
      </c>
      <c r="E13" s="115">
        <v>2883511</v>
      </c>
      <c r="F13" s="77"/>
      <c r="G13" s="77"/>
      <c r="H13" s="1"/>
    </row>
    <row r="14" spans="1:8" ht="13.5" customHeight="1">
      <c r="A14" s="191">
        <v>36892</v>
      </c>
      <c r="B14" s="76">
        <v>29572</v>
      </c>
      <c r="C14" s="82">
        <v>5284</v>
      </c>
      <c r="D14" s="76">
        <v>3257</v>
      </c>
      <c r="E14" s="115">
        <v>3145393</v>
      </c>
      <c r="F14" s="77"/>
      <c r="G14" s="77"/>
      <c r="H14" s="1"/>
    </row>
    <row r="15" spans="1:8" ht="13.5" customHeight="1">
      <c r="A15" s="193">
        <v>37621</v>
      </c>
      <c r="B15" s="76">
        <v>15074</v>
      </c>
      <c r="C15" s="82">
        <v>5741</v>
      </c>
      <c r="D15" s="76">
        <v>3603</v>
      </c>
      <c r="E15" s="77">
        <v>3288175</v>
      </c>
      <c r="F15" s="77"/>
      <c r="G15" s="77"/>
      <c r="H15" s="1"/>
    </row>
    <row r="16" spans="1:8" ht="13.5" customHeight="1">
      <c r="A16" s="191">
        <v>37986</v>
      </c>
      <c r="B16" s="76">
        <v>22276</v>
      </c>
      <c r="C16" s="82">
        <v>8582</v>
      </c>
      <c r="D16" s="76">
        <v>2641</v>
      </c>
      <c r="E16" s="77">
        <v>3290634</v>
      </c>
      <c r="F16" s="77"/>
      <c r="G16" s="77"/>
      <c r="H16" s="1"/>
    </row>
    <row r="17" spans="1:8" ht="13.5" customHeight="1">
      <c r="A17" s="191">
        <v>37987</v>
      </c>
      <c r="B17" s="76">
        <v>36836</v>
      </c>
      <c r="C17" s="82">
        <v>21078</v>
      </c>
      <c r="D17" s="76">
        <v>1565</v>
      </c>
      <c r="E17" s="194">
        <v>3879110</v>
      </c>
      <c r="F17" s="77"/>
      <c r="G17" s="77"/>
      <c r="H17" s="1"/>
    </row>
    <row r="18" spans="1:8" ht="13.5" customHeight="1">
      <c r="A18" s="191">
        <v>38354</v>
      </c>
      <c r="B18" s="76">
        <v>27053</v>
      </c>
      <c r="C18" s="82">
        <v>9643</v>
      </c>
      <c r="D18" s="76">
        <v>1178</v>
      </c>
      <c r="E18" s="194">
        <v>4539904</v>
      </c>
      <c r="F18" s="77"/>
      <c r="G18" s="77"/>
      <c r="H18" s="1"/>
    </row>
    <row r="19" spans="1:8" ht="13.5" customHeight="1">
      <c r="A19" s="191">
        <v>39081</v>
      </c>
      <c r="B19" s="76">
        <v>73911</v>
      </c>
      <c r="C19" s="82">
        <v>48625</v>
      </c>
      <c r="D19" s="76">
        <v>341</v>
      </c>
      <c r="E19" s="194">
        <v>5088692</v>
      </c>
      <c r="F19" s="77"/>
      <c r="G19" s="77"/>
      <c r="H19" s="1"/>
    </row>
    <row r="20" spans="1:8" ht="13.5" customHeight="1">
      <c r="A20" s="191">
        <v>39447</v>
      </c>
      <c r="B20" s="77">
        <v>49566</v>
      </c>
      <c r="C20" s="82">
        <v>25159</v>
      </c>
      <c r="D20" s="73">
        <v>984</v>
      </c>
      <c r="E20" s="77">
        <v>6026259</v>
      </c>
      <c r="F20" s="77"/>
      <c r="G20" s="77"/>
      <c r="H20" s="1"/>
    </row>
    <row r="21" spans="1:8" ht="13.5" customHeight="1">
      <c r="A21" s="191">
        <v>39813</v>
      </c>
      <c r="B21" s="77">
        <v>42140</v>
      </c>
      <c r="C21" s="82">
        <v>24335</v>
      </c>
      <c r="D21" s="76">
        <v>9139</v>
      </c>
      <c r="E21" s="77">
        <v>7384539</v>
      </c>
      <c r="F21" s="77"/>
      <c r="G21" s="77"/>
      <c r="H21" s="1"/>
    </row>
    <row r="22" spans="1:8" ht="13.5" customHeight="1">
      <c r="A22" s="191">
        <v>40178</v>
      </c>
      <c r="B22" s="77">
        <v>37042</v>
      </c>
      <c r="C22" s="82">
        <v>17122</v>
      </c>
      <c r="D22" s="76">
        <v>13227</v>
      </c>
      <c r="E22" s="77">
        <v>6917147</v>
      </c>
      <c r="F22" s="77"/>
      <c r="G22" s="77"/>
      <c r="H22" s="1"/>
    </row>
    <row r="23" spans="1:8" ht="13.5" customHeight="1">
      <c r="A23" s="191">
        <v>40543</v>
      </c>
      <c r="B23" s="77">
        <v>51323</v>
      </c>
      <c r="C23" s="82">
        <v>28250</v>
      </c>
      <c r="D23" s="76">
        <v>4329</v>
      </c>
      <c r="E23" s="77">
        <v>6919515</v>
      </c>
      <c r="F23" s="77"/>
      <c r="G23" s="77"/>
      <c r="H23" s="1"/>
    </row>
    <row r="24" spans="1:8" ht="13.5" customHeight="1">
      <c r="A24" s="191">
        <v>40908</v>
      </c>
      <c r="B24" s="77">
        <v>57470</v>
      </c>
      <c r="C24" s="82">
        <v>28956</v>
      </c>
      <c r="D24" s="76">
        <v>4192</v>
      </c>
      <c r="E24" s="77">
        <v>7542725</v>
      </c>
      <c r="F24" s="77"/>
      <c r="G24" s="77"/>
      <c r="H24" s="1"/>
    </row>
    <row r="25" spans="1:8" ht="13.5" customHeight="1">
      <c r="A25" s="191">
        <v>41274</v>
      </c>
      <c r="B25" s="77">
        <v>83210</v>
      </c>
      <c r="C25" s="82">
        <v>46557</v>
      </c>
      <c r="D25" s="76">
        <v>5148</v>
      </c>
      <c r="E25" s="77">
        <v>7793176</v>
      </c>
      <c r="F25" s="77"/>
      <c r="G25" s="77"/>
      <c r="H25" s="1"/>
    </row>
    <row r="26" spans="1:8" ht="13.5" customHeight="1">
      <c r="A26" s="191">
        <v>41639</v>
      </c>
      <c r="B26" s="77">
        <v>77665</v>
      </c>
      <c r="C26" s="82">
        <v>37620</v>
      </c>
      <c r="D26" s="76">
        <v>5389</v>
      </c>
      <c r="E26" s="77">
        <v>8078112</v>
      </c>
      <c r="F26" s="77"/>
      <c r="G26" s="77"/>
      <c r="H26" s="1"/>
    </row>
    <row r="27" spans="1:8" ht="13.5" customHeight="1">
      <c r="A27" s="191">
        <v>42004</v>
      </c>
      <c r="B27" s="77">
        <v>100699</v>
      </c>
      <c r="C27" s="82">
        <v>54869</v>
      </c>
      <c r="D27" s="76">
        <v>6159</v>
      </c>
      <c r="E27" s="77">
        <v>9182099</v>
      </c>
      <c r="F27" s="77"/>
      <c r="G27" s="77"/>
      <c r="H27" s="1"/>
    </row>
    <row r="28" spans="1:8" ht="13.5" customHeight="1">
      <c r="A28" s="191">
        <v>42369</v>
      </c>
      <c r="B28" s="77">
        <v>91637</v>
      </c>
      <c r="C28" s="82">
        <v>52646</v>
      </c>
      <c r="D28" s="76">
        <v>6690</v>
      </c>
      <c r="E28" s="77">
        <v>8881097</v>
      </c>
      <c r="F28" s="77"/>
      <c r="G28" s="77"/>
      <c r="H28" s="1"/>
    </row>
    <row r="29" spans="1:8" ht="13.5" customHeight="1">
      <c r="A29" s="191">
        <v>42735</v>
      </c>
      <c r="B29" s="195">
        <v>106960</v>
      </c>
      <c r="C29" s="196">
        <v>73320</v>
      </c>
      <c r="D29" s="197">
        <v>7449</v>
      </c>
      <c r="E29" s="195">
        <v>9267555</v>
      </c>
      <c r="F29" s="77"/>
      <c r="G29" s="77"/>
      <c r="H29" s="1"/>
    </row>
    <row r="30" spans="1:8" ht="13.5" customHeight="1">
      <c r="A30" s="191">
        <v>43100</v>
      </c>
      <c r="B30" s="195">
        <v>118035</v>
      </c>
      <c r="C30" s="196">
        <v>66611</v>
      </c>
      <c r="D30" s="197">
        <v>8751</v>
      </c>
      <c r="E30" s="195">
        <v>11604619</v>
      </c>
      <c r="F30" s="77"/>
      <c r="G30" s="77"/>
      <c r="H30" s="1"/>
    </row>
    <row r="31" spans="1:8" ht="13.5" customHeight="1">
      <c r="A31" s="198">
        <v>43465</v>
      </c>
      <c r="B31" s="199">
        <v>90719</v>
      </c>
      <c r="C31" s="200">
        <v>38839</v>
      </c>
      <c r="D31" s="79">
        <v>4402</v>
      </c>
      <c r="E31" s="199">
        <v>8890846</v>
      </c>
      <c r="F31" s="77"/>
      <c r="G31" s="77"/>
      <c r="H31" s="1"/>
    </row>
    <row r="32" spans="1:8">
      <c r="A32" s="191"/>
      <c r="B32" s="201"/>
      <c r="C32" s="76"/>
      <c r="D32" s="202"/>
      <c r="E32" s="77"/>
      <c r="F32" s="77"/>
      <c r="G32" s="77"/>
      <c r="H32" s="1"/>
    </row>
    <row r="33" spans="1:9">
      <c r="A33" s="103" t="s">
        <v>233</v>
      </c>
      <c r="B33" s="203"/>
      <c r="C33" s="203"/>
      <c r="D33" s="203"/>
      <c r="E33" s="203"/>
      <c r="F33" s="203"/>
      <c r="G33" s="203"/>
      <c r="H33" s="49"/>
      <c r="I33" s="49"/>
    </row>
    <row r="34" spans="1:9" ht="9.75" customHeight="1">
      <c r="A34" s="122" t="s">
        <v>234</v>
      </c>
      <c r="B34" s="203"/>
      <c r="C34" s="203"/>
      <c r="D34" s="203"/>
      <c r="E34" s="203"/>
      <c r="F34" s="203"/>
      <c r="G34" s="203"/>
      <c r="H34" s="49"/>
      <c r="I34" s="49"/>
    </row>
    <row r="35" spans="1:9" ht="12.75" customHeight="1">
      <c r="A35" s="107" t="s">
        <v>235</v>
      </c>
      <c r="B35" s="204"/>
      <c r="C35" s="204"/>
      <c r="D35" s="77"/>
      <c r="E35" s="77"/>
      <c r="F35" s="77"/>
      <c r="G35" s="77"/>
      <c r="H35" s="1"/>
    </row>
    <row r="36" spans="1:9" ht="12.75" customHeight="1">
      <c r="A36" s="107" t="s">
        <v>236</v>
      </c>
      <c r="B36" s="204"/>
      <c r="C36" s="204"/>
      <c r="D36" s="77"/>
      <c r="E36" s="77"/>
      <c r="F36" s="77"/>
      <c r="G36" s="77"/>
      <c r="H36" s="1"/>
    </row>
    <row r="37" spans="1:9" ht="18.75" customHeight="1">
      <c r="A37" s="73" t="s">
        <v>237</v>
      </c>
      <c r="B37" s="205"/>
      <c r="C37" s="205"/>
      <c r="D37" s="77"/>
      <c r="E37" s="77"/>
      <c r="F37" s="77"/>
      <c r="G37" s="77"/>
      <c r="H37" s="1"/>
    </row>
    <row r="38" spans="1:9" ht="15" customHeight="1">
      <c r="B38" s="1"/>
      <c r="C38" s="1"/>
      <c r="D38" s="1"/>
      <c r="E38" s="1"/>
      <c r="F38" s="1"/>
      <c r="G38" s="1"/>
      <c r="H38" s="1"/>
    </row>
    <row r="39" spans="1:9" ht="15" customHeight="1">
      <c r="B39" s="1"/>
      <c r="C39" s="1"/>
      <c r="D39" s="1"/>
      <c r="E39" s="1"/>
      <c r="F39" s="1"/>
      <c r="G39" s="1"/>
      <c r="H39" s="1"/>
    </row>
    <row r="40" spans="1:9" ht="15" customHeight="1">
      <c r="B40" s="1"/>
      <c r="C40" s="1"/>
      <c r="D40" s="1"/>
      <c r="E40" s="1"/>
      <c r="F40" s="1"/>
      <c r="G40" s="1"/>
      <c r="H40" s="1"/>
    </row>
    <row r="41" spans="1:9" ht="15" customHeight="1">
      <c r="B41" s="1"/>
      <c r="C41" s="1"/>
      <c r="D41" s="1"/>
      <c r="E41" s="1"/>
      <c r="F41" s="1"/>
      <c r="G41" s="1"/>
      <c r="H41" s="1"/>
    </row>
    <row r="42" spans="1:9" ht="15" customHeight="1">
      <c r="B42" s="1"/>
      <c r="C42" s="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>
      <c r="B44" s="1"/>
      <c r="C44" s="1"/>
      <c r="D44" s="1"/>
      <c r="E44" s="1"/>
      <c r="F44" s="1"/>
      <c r="G44" s="1"/>
      <c r="H44" s="1"/>
    </row>
    <row r="45" spans="1:9">
      <c r="B45" s="1"/>
      <c r="C45" s="1"/>
      <c r="D45" s="1"/>
      <c r="E45" s="1"/>
      <c r="F45" s="1"/>
      <c r="G45" s="1"/>
      <c r="H45" s="1"/>
    </row>
    <row r="46" spans="1:9">
      <c r="B46" s="1"/>
      <c r="C46" s="1"/>
      <c r="D46" s="1"/>
      <c r="E46" s="1"/>
      <c r="F46" s="1"/>
      <c r="G46" s="1"/>
      <c r="H46" s="1"/>
    </row>
    <row r="47" spans="1:9">
      <c r="B47" s="1"/>
      <c r="C47" s="1"/>
      <c r="D47" s="1"/>
      <c r="E47" s="1"/>
      <c r="F47" s="1"/>
      <c r="G47" s="1"/>
      <c r="H47" s="1"/>
    </row>
    <row r="48" spans="1:9" ht="15.75">
      <c r="A48" s="8"/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  <row r="55" spans="2:8">
      <c r="B55" s="1"/>
      <c r="C55" s="1"/>
      <c r="D55" s="1"/>
      <c r="E55" s="1"/>
      <c r="F55" s="1"/>
      <c r="G55" s="1"/>
      <c r="H55" s="1"/>
    </row>
    <row r="56" spans="2:8">
      <c r="B56" s="1"/>
      <c r="C56" s="1"/>
      <c r="D56" s="1"/>
      <c r="E56" s="1"/>
      <c r="F56" s="1"/>
      <c r="G56" s="1"/>
      <c r="H56" s="1"/>
    </row>
    <row r="57" spans="2:8">
      <c r="B57" s="1"/>
      <c r="C57" s="1"/>
      <c r="D57" s="1"/>
      <c r="E57" s="1"/>
      <c r="F57" s="1"/>
      <c r="G57" s="1"/>
      <c r="H57" s="1"/>
    </row>
    <row r="58" spans="2:8">
      <c r="B58" s="1"/>
      <c r="C58" s="1"/>
      <c r="D58" s="1"/>
      <c r="E58" s="1"/>
      <c r="F58" s="1"/>
      <c r="G58" s="1"/>
      <c r="H58" s="1"/>
    </row>
    <row r="59" spans="2:8">
      <c r="B59" s="1"/>
      <c r="C59" s="1"/>
      <c r="D59" s="1"/>
      <c r="E59" s="1"/>
      <c r="F59" s="1"/>
      <c r="G59" s="1"/>
      <c r="H59" s="1"/>
    </row>
    <row r="60" spans="2:8">
      <c r="B60" s="1"/>
      <c r="C60" s="1"/>
      <c r="D60" s="1"/>
      <c r="E60" s="1"/>
      <c r="F60" s="1"/>
      <c r="G60" s="1"/>
      <c r="H60" s="1"/>
    </row>
    <row r="61" spans="2:8">
      <c r="B61" s="1"/>
      <c r="C61" s="1"/>
      <c r="D61" s="1"/>
      <c r="E61" s="1"/>
      <c r="F61" s="1"/>
      <c r="G61" s="1"/>
      <c r="H61" s="1"/>
    </row>
    <row r="62" spans="2:8">
      <c r="B62" s="1"/>
      <c r="C62" s="1"/>
      <c r="D62" s="1"/>
      <c r="E62" s="1"/>
      <c r="F62" s="1"/>
      <c r="G62" s="1"/>
      <c r="H62" s="1"/>
    </row>
    <row r="63" spans="2:8">
      <c r="B63" s="1"/>
      <c r="C63" s="1"/>
      <c r="D63" s="1"/>
      <c r="E63" s="1"/>
      <c r="F63" s="1"/>
      <c r="G63" s="1"/>
      <c r="H63" s="1"/>
    </row>
    <row r="64" spans="2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4"/>
  <sheetViews>
    <sheetView showGridLines="0" zoomScaleNormal="100" workbookViewId="0">
      <selection activeCell="A2" sqref="A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72" t="s">
        <v>238</v>
      </c>
      <c r="B1" s="73"/>
      <c r="C1" s="73"/>
      <c r="D1" s="73"/>
      <c r="E1" s="73"/>
      <c r="F1" s="73"/>
      <c r="G1" s="73"/>
      <c r="H1" s="73"/>
      <c r="I1" s="20"/>
    </row>
    <row r="2" spans="1:9" ht="12.75" customHeight="1">
      <c r="A2" s="73"/>
      <c r="B2" s="98"/>
      <c r="C2" s="73"/>
      <c r="D2" s="73"/>
      <c r="E2" s="73"/>
      <c r="F2" s="73"/>
      <c r="G2" s="73"/>
      <c r="H2" s="73"/>
      <c r="I2" s="19"/>
    </row>
    <row r="3" spans="1:9" ht="12.75" customHeight="1">
      <c r="A3" s="83" t="s">
        <v>239</v>
      </c>
      <c r="B3" s="98"/>
      <c r="C3" s="73"/>
      <c r="D3" s="73"/>
      <c r="E3" s="73"/>
      <c r="F3" s="73"/>
      <c r="G3" s="73"/>
      <c r="H3" s="73"/>
      <c r="I3" s="19"/>
    </row>
    <row r="4" spans="1:9" s="45" customFormat="1" ht="29.25" customHeight="1">
      <c r="A4" s="99" t="s">
        <v>240</v>
      </c>
      <c r="B4" s="100" t="s">
        <v>241</v>
      </c>
      <c r="C4" s="100" t="s">
        <v>242</v>
      </c>
      <c r="D4" s="100" t="s">
        <v>243</v>
      </c>
      <c r="E4" s="100" t="s">
        <v>244</v>
      </c>
      <c r="F4" s="100" t="s">
        <v>245</v>
      </c>
      <c r="G4" s="100" t="s">
        <v>246</v>
      </c>
      <c r="H4" s="101" t="s">
        <v>183</v>
      </c>
      <c r="I4" s="46"/>
    </row>
    <row r="5" spans="1:9" ht="12.75" customHeight="1">
      <c r="A5" s="83">
        <v>1996</v>
      </c>
      <c r="B5" s="76">
        <v>667.65499999999997</v>
      </c>
      <c r="C5" s="77">
        <v>420.46699999999998</v>
      </c>
      <c r="D5" s="77">
        <v>372.77</v>
      </c>
      <c r="E5" s="77">
        <v>48.906999999999996</v>
      </c>
      <c r="F5" s="77">
        <v>122.304</v>
      </c>
      <c r="G5" s="77">
        <v>102.47799999999999</v>
      </c>
      <c r="H5" s="102">
        <f>SUM(B5:G5)</f>
        <v>1734.5809999999999</v>
      </c>
      <c r="I5" s="19"/>
    </row>
    <row r="6" spans="1:9" ht="12.75" customHeight="1">
      <c r="A6" s="83">
        <v>1997</v>
      </c>
      <c r="B6" s="76">
        <v>871.57299999999998</v>
      </c>
      <c r="C6" s="77">
        <v>561.50900000000001</v>
      </c>
      <c r="D6" s="77">
        <v>335.524</v>
      </c>
      <c r="E6" s="77">
        <v>95.126999999999995</v>
      </c>
      <c r="F6" s="77">
        <v>118.78100000000001</v>
      </c>
      <c r="G6" s="77">
        <v>129.255</v>
      </c>
      <c r="H6" s="102">
        <f t="shared" ref="H6:H18" si="0">SUM(B6:G6)</f>
        <v>2111.7689999999998</v>
      </c>
      <c r="I6" s="19"/>
    </row>
    <row r="7" spans="1:9" ht="12.75" customHeight="1">
      <c r="A7" s="83">
        <v>1998</v>
      </c>
      <c r="B7" s="76">
        <v>997.971</v>
      </c>
      <c r="C7" s="77">
        <v>566.803</v>
      </c>
      <c r="D7" s="77">
        <v>453.40699999999998</v>
      </c>
      <c r="E7" s="77">
        <v>101.126</v>
      </c>
      <c r="F7" s="77">
        <v>133.602</v>
      </c>
      <c r="G7" s="77">
        <v>164.267</v>
      </c>
      <c r="H7" s="102">
        <f t="shared" si="0"/>
        <v>2417.1759999999995</v>
      </c>
      <c r="I7" s="19"/>
    </row>
    <row r="8" spans="1:9" ht="12.75" customHeight="1">
      <c r="A8" s="83">
        <v>1999</v>
      </c>
      <c r="B8" s="76">
        <v>1065.423</v>
      </c>
      <c r="C8" s="77">
        <v>598.14599999999996</v>
      </c>
      <c r="D8" s="77">
        <v>384.56299999999999</v>
      </c>
      <c r="E8" s="77">
        <v>124.092</v>
      </c>
      <c r="F8" s="77">
        <v>131.33000000000001</v>
      </c>
      <c r="G8" s="77">
        <v>172.15199999999999</v>
      </c>
      <c r="H8" s="102">
        <f t="shared" si="0"/>
        <v>2475.7060000000001</v>
      </c>
      <c r="I8" s="19"/>
    </row>
    <row r="9" spans="1:9" ht="12.75" customHeight="1">
      <c r="A9" s="83">
        <v>2000</v>
      </c>
      <c r="B9" s="76">
        <v>1274.3620000000001</v>
      </c>
      <c r="C9" s="77">
        <v>760.32</v>
      </c>
      <c r="D9" s="77">
        <v>387.161</v>
      </c>
      <c r="E9" s="77">
        <v>152.685</v>
      </c>
      <c r="F9" s="77">
        <v>165.83699999999999</v>
      </c>
      <c r="G9" s="77">
        <v>231.602</v>
      </c>
      <c r="H9" s="102">
        <f t="shared" si="0"/>
        <v>2971.9670000000001</v>
      </c>
      <c r="I9" s="19"/>
    </row>
    <row r="10" spans="1:9" ht="12.75" customHeight="1">
      <c r="A10" s="83">
        <v>2001</v>
      </c>
      <c r="B10" s="76">
        <v>1380.4739999999999</v>
      </c>
      <c r="C10" s="77">
        <v>868.88499999999999</v>
      </c>
      <c r="D10" s="77">
        <v>430.18700000000001</v>
      </c>
      <c r="E10" s="77">
        <v>161.77199999999999</v>
      </c>
      <c r="F10" s="77">
        <v>153.506</v>
      </c>
      <c r="G10" s="77">
        <v>164.79</v>
      </c>
      <c r="H10" s="102">
        <f>SUM(B10:G10)</f>
        <v>3159.6139999999996</v>
      </c>
      <c r="I10" s="19"/>
    </row>
    <row r="11" spans="1:9" ht="12.75" customHeight="1">
      <c r="A11" s="83">
        <v>2002</v>
      </c>
      <c r="B11" s="76">
        <v>1409.7940000000001</v>
      </c>
      <c r="C11" s="77">
        <v>834.70399999999995</v>
      </c>
      <c r="D11" s="77">
        <v>472.40199999999999</v>
      </c>
      <c r="E11" s="77">
        <v>145.32</v>
      </c>
      <c r="F11" s="77">
        <v>259.10599999999999</v>
      </c>
      <c r="G11" s="77">
        <v>158.77600000000001</v>
      </c>
      <c r="H11" s="102">
        <f>SUM(B11:G11)</f>
        <v>3280.1019999999999</v>
      </c>
      <c r="I11" s="19"/>
    </row>
    <row r="12" spans="1:9" ht="12.75" customHeight="1">
      <c r="A12" s="83">
        <v>2003</v>
      </c>
      <c r="B12" s="76">
        <v>1366.8132158999999</v>
      </c>
      <c r="C12" s="77">
        <v>866.52743500000008</v>
      </c>
      <c r="D12" s="77">
        <v>507.69900000000001</v>
      </c>
      <c r="E12" s="77">
        <v>155.989</v>
      </c>
      <c r="F12" s="77">
        <v>257.94</v>
      </c>
      <c r="G12" s="77">
        <v>125.02558409999999</v>
      </c>
      <c r="H12" s="102">
        <f>SUM(B12:G12)</f>
        <v>3279.9942350000001</v>
      </c>
      <c r="I12" s="19"/>
    </row>
    <row r="13" spans="1:9" ht="12.75" customHeight="1">
      <c r="A13" s="83">
        <v>2004</v>
      </c>
      <c r="B13" s="76">
        <v>1446.4503872</v>
      </c>
      <c r="C13" s="77">
        <v>1114.0039168000001</v>
      </c>
      <c r="D13" s="77">
        <v>554.65379570000005</v>
      </c>
      <c r="E13" s="77">
        <v>323.15054659999998</v>
      </c>
      <c r="F13" s="77">
        <v>259.33699999999999</v>
      </c>
      <c r="G13" s="77">
        <v>203.11674960000002</v>
      </c>
      <c r="H13" s="102">
        <f t="shared" si="0"/>
        <v>3900.7123958999996</v>
      </c>
      <c r="I13" s="19"/>
    </row>
    <row r="14" spans="1:9" ht="12.75" customHeight="1">
      <c r="A14" s="83">
        <v>2005</v>
      </c>
      <c r="B14" s="76">
        <v>1729.4972255875898</v>
      </c>
      <c r="C14" s="77">
        <v>1287.40760828257</v>
      </c>
      <c r="D14" s="77">
        <v>723.65186794406998</v>
      </c>
      <c r="E14" s="77">
        <v>362.37566239566297</v>
      </c>
      <c r="F14" s="77">
        <v>254.19910798800001</v>
      </c>
      <c r="G14" s="77">
        <v>225.43393891092398</v>
      </c>
      <c r="H14" s="102">
        <f t="shared" si="0"/>
        <v>4582.5654111088161</v>
      </c>
      <c r="I14" s="19"/>
    </row>
    <row r="15" spans="1:9" ht="12.75" customHeight="1">
      <c r="A15" s="83">
        <v>2006</v>
      </c>
      <c r="B15" s="76">
        <v>2044.1955912204699</v>
      </c>
      <c r="C15" s="77">
        <v>1445.42194679402</v>
      </c>
      <c r="D15" s="77">
        <v>790.09783428092305</v>
      </c>
      <c r="E15" s="77">
        <v>380.85703579158599</v>
      </c>
      <c r="F15" s="77">
        <v>196.72836802699999</v>
      </c>
      <c r="G15" s="77">
        <v>292.59833276695298</v>
      </c>
      <c r="H15" s="102">
        <f t="shared" si="0"/>
        <v>5149.8991088809516</v>
      </c>
      <c r="I15" s="19"/>
    </row>
    <row r="16" spans="1:9" ht="12.75" customHeight="1">
      <c r="A16" s="83">
        <v>2007</v>
      </c>
      <c r="B16" s="76">
        <v>2738.8898853999999</v>
      </c>
      <c r="C16" s="76">
        <v>1539.71450115834</v>
      </c>
      <c r="D16" s="76">
        <v>822.47539509794899</v>
      </c>
      <c r="E16" s="76">
        <v>419.01530766083101</v>
      </c>
      <c r="F16" s="76">
        <v>233.528134505</v>
      </c>
      <c r="G16" s="76">
        <v>329.61342511499998</v>
      </c>
      <c r="H16" s="102">
        <f>SUM(B16:G16)</f>
        <v>6083.2366489371198</v>
      </c>
      <c r="I16" s="19"/>
    </row>
    <row r="17" spans="1:9" ht="12.75" customHeight="1">
      <c r="A17" s="83">
        <v>2008</v>
      </c>
      <c r="B17" s="76">
        <v>3029.79940504351</v>
      </c>
      <c r="C17" s="76">
        <v>1842.655166171</v>
      </c>
      <c r="D17" s="76">
        <v>982.80585900000005</v>
      </c>
      <c r="E17" s="76">
        <v>389.31861806399996</v>
      </c>
      <c r="F17" s="76">
        <v>833.07617050199997</v>
      </c>
      <c r="G17" s="76">
        <v>387.10511890093801</v>
      </c>
      <c r="H17" s="102">
        <f t="shared" si="0"/>
        <v>7464.7603376814477</v>
      </c>
      <c r="I17" s="19"/>
    </row>
    <row r="18" spans="1:9" ht="12.75" customHeight="1">
      <c r="A18" s="83">
        <v>2009</v>
      </c>
      <c r="B18" s="76">
        <v>2902.1714007546698</v>
      </c>
      <c r="C18" s="76">
        <v>1832.16197530258</v>
      </c>
      <c r="D18" s="76">
        <v>1068.7883914469999</v>
      </c>
      <c r="E18" s="76">
        <v>390.61334842100001</v>
      </c>
      <c r="F18" s="76">
        <v>442.26200851299996</v>
      </c>
      <c r="G18" s="76">
        <v>327.10953910929499</v>
      </c>
      <c r="H18" s="102">
        <f t="shared" si="0"/>
        <v>6963.1066635475454</v>
      </c>
      <c r="I18" s="19"/>
    </row>
    <row r="19" spans="1:9" ht="12.75" customHeight="1">
      <c r="A19" s="83">
        <v>2010</v>
      </c>
      <c r="B19" s="76">
        <v>2908.9944922129998</v>
      </c>
      <c r="C19" s="76">
        <v>1894.108631823</v>
      </c>
      <c r="D19" s="76">
        <v>917.60055884400003</v>
      </c>
      <c r="E19" s="76">
        <v>414.95652459799999</v>
      </c>
      <c r="F19" s="76">
        <v>434.602507952</v>
      </c>
      <c r="G19" s="76">
        <v>446.36651030299998</v>
      </c>
      <c r="H19" s="102">
        <f t="shared" ref="H19:H26" si="1">SUM(B19:G19)</f>
        <v>7016.6292257330006</v>
      </c>
      <c r="I19" s="19"/>
    </row>
    <row r="20" spans="1:9" ht="12.75" customHeight="1">
      <c r="A20" s="83">
        <v>2011</v>
      </c>
      <c r="B20" s="76">
        <v>3067.5297864419999</v>
      </c>
      <c r="C20" s="76">
        <v>1884.535542009</v>
      </c>
      <c r="D20" s="76">
        <v>836.49115737800003</v>
      </c>
      <c r="E20" s="76">
        <v>412.30411097699999</v>
      </c>
      <c r="F20" s="76">
        <v>607.947616014</v>
      </c>
      <c r="G20" s="76">
        <v>820.009240116</v>
      </c>
      <c r="H20" s="102">
        <f t="shared" si="1"/>
        <v>7628.8174529360003</v>
      </c>
      <c r="I20" s="19"/>
    </row>
    <row r="21" spans="1:9" ht="12.75" customHeight="1">
      <c r="A21" s="83">
        <v>2012</v>
      </c>
      <c r="B21" s="76">
        <v>3264.1094553769999</v>
      </c>
      <c r="C21" s="76">
        <v>1819.834330575</v>
      </c>
      <c r="D21" s="76">
        <v>870.47099099699994</v>
      </c>
      <c r="E21" s="76">
        <v>496.097377354</v>
      </c>
      <c r="F21" s="76">
        <v>612.46</v>
      </c>
      <c r="G21" s="76">
        <v>742.79100000000005</v>
      </c>
      <c r="H21" s="102">
        <f t="shared" si="1"/>
        <v>7805.7631543030002</v>
      </c>
      <c r="I21" s="19"/>
    </row>
    <row r="22" spans="1:9" ht="12.75" customHeight="1">
      <c r="A22" s="83">
        <v>2013</v>
      </c>
      <c r="B22" s="76">
        <v>3341.4709000520002</v>
      </c>
      <c r="C22" s="76">
        <v>2033.461797793</v>
      </c>
      <c r="D22" s="76">
        <v>947.71589147999998</v>
      </c>
      <c r="E22" s="76">
        <v>578.29754721799998</v>
      </c>
      <c r="F22" s="76">
        <v>437.075485184</v>
      </c>
      <c r="G22" s="76">
        <v>769.89079117899996</v>
      </c>
      <c r="H22" s="102">
        <f t="shared" si="1"/>
        <v>8107.9124129060001</v>
      </c>
      <c r="I22" s="19"/>
    </row>
    <row r="23" spans="1:9" ht="12.75" customHeight="1">
      <c r="A23" s="83">
        <v>2014</v>
      </c>
      <c r="B23" s="76">
        <v>3745.9450000000002</v>
      </c>
      <c r="C23" s="76">
        <v>2289.5590000000002</v>
      </c>
      <c r="D23" s="76">
        <v>968.54</v>
      </c>
      <c r="E23" s="76">
        <v>581.32566094000003</v>
      </c>
      <c r="F23" s="76">
        <v>737.03374111000005</v>
      </c>
      <c r="G23" s="76">
        <v>923.40777619999994</v>
      </c>
      <c r="H23" s="102">
        <f t="shared" si="1"/>
        <v>9245.8111782500018</v>
      </c>
      <c r="I23" s="19"/>
    </row>
    <row r="24" spans="1:9" ht="12.75" customHeight="1">
      <c r="A24" s="83">
        <v>2015</v>
      </c>
      <c r="B24" s="76">
        <v>3817.3130000000001</v>
      </c>
      <c r="C24" s="76">
        <v>2310.134</v>
      </c>
      <c r="D24" s="76">
        <v>920.16700000000003</v>
      </c>
      <c r="E24" s="76">
        <v>563.43399999999997</v>
      </c>
      <c r="F24" s="76">
        <v>613.401206</v>
      </c>
      <c r="G24" s="76">
        <v>705.35020020000002</v>
      </c>
      <c r="H24" s="102">
        <f t="shared" si="1"/>
        <v>8929.7994062000016</v>
      </c>
      <c r="I24" s="19"/>
    </row>
    <row r="25" spans="1:9" ht="12.75" customHeight="1">
      <c r="A25" s="83">
        <v>2016</v>
      </c>
      <c r="B25" s="76">
        <v>4125.8059999999996</v>
      </c>
      <c r="C25" s="76">
        <v>2560.84</v>
      </c>
      <c r="D25" s="76">
        <v>932.46699999999998</v>
      </c>
      <c r="E25" s="76">
        <v>503.15600000000001</v>
      </c>
      <c r="F25" s="76">
        <v>587.976</v>
      </c>
      <c r="G25" s="76">
        <v>714.16899999999998</v>
      </c>
      <c r="H25" s="102">
        <f t="shared" si="1"/>
        <v>9424.4139999999989</v>
      </c>
      <c r="I25" s="19"/>
    </row>
    <row r="26" spans="1:9" ht="12.75" customHeight="1">
      <c r="A26" s="83">
        <v>2017</v>
      </c>
      <c r="B26" s="76">
        <v>5304.3</v>
      </c>
      <c r="C26" s="76">
        <v>2418.21</v>
      </c>
      <c r="D26" s="76">
        <v>1492.4181025</v>
      </c>
      <c r="E26" s="76">
        <v>524.72995419999995</v>
      </c>
      <c r="F26" s="76">
        <v>855.50434419999999</v>
      </c>
      <c r="G26" s="76">
        <v>1357.788</v>
      </c>
      <c r="H26" s="102">
        <f t="shared" si="1"/>
        <v>11952.950400900001</v>
      </c>
      <c r="I26" s="19"/>
    </row>
    <row r="27" spans="1:9" ht="12.75" customHeight="1">
      <c r="A27" s="83">
        <v>2018</v>
      </c>
      <c r="B27" s="76">
        <v>4280.9470000000001</v>
      </c>
      <c r="C27" s="76">
        <v>2508.7840000000001</v>
      </c>
      <c r="D27" s="76">
        <v>928.048</v>
      </c>
      <c r="E27" s="76">
        <v>293.67200000000003</v>
      </c>
      <c r="F27" s="76">
        <v>399.54199999999997</v>
      </c>
      <c r="G27" s="76">
        <v>861.49</v>
      </c>
      <c r="H27" s="102">
        <f>SUM(B27:G27)</f>
        <v>9272.4829999999984</v>
      </c>
      <c r="I27" s="19"/>
    </row>
    <row r="28" spans="1:9" ht="12.75" customHeight="1">
      <c r="A28" s="83"/>
      <c r="B28" s="76"/>
      <c r="C28" s="76"/>
      <c r="D28" s="76"/>
      <c r="E28" s="76"/>
      <c r="F28" s="76"/>
      <c r="G28" s="76"/>
      <c r="H28" s="102"/>
      <c r="I28" s="19"/>
    </row>
    <row r="29" spans="1:9" ht="12.75" customHeight="1">
      <c r="A29" s="83" t="s">
        <v>247</v>
      </c>
      <c r="B29" s="76"/>
      <c r="C29" s="77"/>
      <c r="D29" s="77"/>
      <c r="E29" s="77"/>
      <c r="F29" s="77"/>
      <c r="G29" s="77"/>
      <c r="H29" s="102"/>
      <c r="I29" s="19"/>
    </row>
    <row r="30" spans="1:9" ht="39" customHeight="1">
      <c r="A30" s="99" t="s">
        <v>240</v>
      </c>
      <c r="B30" s="100" t="s">
        <v>248</v>
      </c>
      <c r="C30" s="100" t="s">
        <v>249</v>
      </c>
      <c r="D30" s="100" t="s">
        <v>250</v>
      </c>
      <c r="E30" s="100" t="s">
        <v>245</v>
      </c>
      <c r="F30" s="100" t="s">
        <v>251</v>
      </c>
      <c r="G30" s="100" t="s">
        <v>252</v>
      </c>
      <c r="H30" s="101" t="s">
        <v>183</v>
      </c>
      <c r="I30" s="19"/>
    </row>
    <row r="31" spans="1:9" ht="12.75" customHeight="1">
      <c r="A31" s="83">
        <v>1996</v>
      </c>
      <c r="B31" s="76">
        <v>795.197</v>
      </c>
      <c r="C31" s="76">
        <v>456.89100000000002</v>
      </c>
      <c r="D31" s="76">
        <v>151.642</v>
      </c>
      <c r="E31" s="76">
        <v>118.849</v>
      </c>
      <c r="F31" s="76">
        <v>120.11</v>
      </c>
      <c r="G31" s="76">
        <v>91.893000000000001</v>
      </c>
      <c r="H31" s="102">
        <f>SUM(B31:G31)</f>
        <v>1734.5819999999999</v>
      </c>
      <c r="I31" s="19"/>
    </row>
    <row r="32" spans="1:9" ht="12.75" customHeight="1">
      <c r="A32" s="83">
        <v>1997</v>
      </c>
      <c r="B32" s="76">
        <v>936.78499999999997</v>
      </c>
      <c r="C32" s="76">
        <v>547.18299999999999</v>
      </c>
      <c r="D32" s="76">
        <v>231.8</v>
      </c>
      <c r="E32" s="76">
        <v>119.521</v>
      </c>
      <c r="F32" s="76">
        <v>158.06899999999999</v>
      </c>
      <c r="G32" s="76">
        <v>118.411</v>
      </c>
      <c r="H32" s="102">
        <f>SUM(B32:G32)</f>
        <v>2111.7689999999998</v>
      </c>
      <c r="I32" s="19"/>
    </row>
    <row r="33" spans="1:9" ht="12.75" customHeight="1">
      <c r="A33" s="83">
        <v>1998</v>
      </c>
      <c r="B33" s="76">
        <v>974.88900000000001</v>
      </c>
      <c r="C33" s="76">
        <v>687.98699999999997</v>
      </c>
      <c r="D33" s="76">
        <v>310.31700000000001</v>
      </c>
      <c r="E33" s="76">
        <v>130.964</v>
      </c>
      <c r="F33" s="76">
        <v>196.39400000000001</v>
      </c>
      <c r="G33" s="76">
        <v>116.624</v>
      </c>
      <c r="H33" s="102">
        <f t="shared" ref="H33:H40" si="2">SUM(B33:G33)</f>
        <v>2417.1750000000002</v>
      </c>
      <c r="I33" s="19"/>
    </row>
    <row r="34" spans="1:9" ht="12.75" customHeight="1">
      <c r="A34" s="83">
        <v>1999</v>
      </c>
      <c r="B34" s="76">
        <v>1030.1790000000001</v>
      </c>
      <c r="C34" s="76">
        <v>601.03399999999999</v>
      </c>
      <c r="D34" s="76">
        <v>378.21699999999998</v>
      </c>
      <c r="E34" s="76">
        <v>121.755</v>
      </c>
      <c r="F34" s="76">
        <v>220.12299999999999</v>
      </c>
      <c r="G34" s="76">
        <v>124.4</v>
      </c>
      <c r="H34" s="102">
        <f t="shared" si="2"/>
        <v>2475.7080000000005</v>
      </c>
      <c r="I34" s="19"/>
    </row>
    <row r="35" spans="1:9" ht="12.75" customHeight="1">
      <c r="A35" s="83">
        <v>2000</v>
      </c>
      <c r="B35" s="76">
        <v>1184.8230000000001</v>
      </c>
      <c r="C35" s="76">
        <v>757.05399999999997</v>
      </c>
      <c r="D35" s="76">
        <v>421.13400000000001</v>
      </c>
      <c r="E35" s="76">
        <v>161.72</v>
      </c>
      <c r="F35" s="76">
        <v>284.03399999999999</v>
      </c>
      <c r="G35" s="76">
        <v>163.202</v>
      </c>
      <c r="H35" s="102">
        <f t="shared" si="2"/>
        <v>2971.9669999999996</v>
      </c>
      <c r="I35" s="19"/>
    </row>
    <row r="36" spans="1:9" ht="12.75" customHeight="1">
      <c r="A36" s="83">
        <v>2001</v>
      </c>
      <c r="B36" s="76">
        <v>1268.5930000000001</v>
      </c>
      <c r="C36" s="76">
        <v>881.79899999999998</v>
      </c>
      <c r="D36" s="76">
        <v>492.29899999999998</v>
      </c>
      <c r="E36" s="76">
        <v>150.05600000000001</v>
      </c>
      <c r="F36" s="76">
        <v>199.47200000000001</v>
      </c>
      <c r="G36" s="76">
        <v>167.39599999999999</v>
      </c>
      <c r="H36" s="102">
        <f t="shared" si="2"/>
        <v>3159.6150000000002</v>
      </c>
      <c r="I36" s="19"/>
    </row>
    <row r="37" spans="1:9" ht="12.75" customHeight="1">
      <c r="A37" s="83">
        <v>2002</v>
      </c>
      <c r="B37" s="76">
        <v>1324.15</v>
      </c>
      <c r="C37" s="76">
        <v>828.35599999999999</v>
      </c>
      <c r="D37" s="76">
        <v>476.87299999999999</v>
      </c>
      <c r="E37" s="76">
        <v>282.02699999999999</v>
      </c>
      <c r="F37" s="76">
        <v>213.64699999999999</v>
      </c>
      <c r="G37" s="76">
        <v>155.04900000000001</v>
      </c>
      <c r="H37" s="102">
        <f t="shared" si="2"/>
        <v>3280.1020000000003</v>
      </c>
      <c r="I37" s="19"/>
    </row>
    <row r="38" spans="1:9" ht="12.75" customHeight="1">
      <c r="A38" s="83">
        <v>2003</v>
      </c>
      <c r="B38" s="76">
        <v>1383.7819999999999</v>
      </c>
      <c r="C38" s="76">
        <v>787.19399999999996</v>
      </c>
      <c r="D38" s="76">
        <v>443.85700000000003</v>
      </c>
      <c r="E38" s="76">
        <v>283.65300000000002</v>
      </c>
      <c r="F38" s="76">
        <v>215.10256460000002</v>
      </c>
      <c r="G38" s="76">
        <v>166.40578719999999</v>
      </c>
      <c r="H38" s="102">
        <f t="shared" si="2"/>
        <v>3279.9943517999995</v>
      </c>
      <c r="I38" s="19"/>
    </row>
    <row r="39" spans="1:9" ht="12.75" customHeight="1">
      <c r="A39" s="83">
        <v>2004</v>
      </c>
      <c r="B39" s="76">
        <v>1451.6138908999999</v>
      </c>
      <c r="C39" s="76">
        <v>1066.9200312</v>
      </c>
      <c r="D39" s="76">
        <v>539.95699999999999</v>
      </c>
      <c r="E39" s="76">
        <v>285.32299999999998</v>
      </c>
      <c r="F39" s="76">
        <v>345.21088350000002</v>
      </c>
      <c r="G39" s="76">
        <v>211.687375</v>
      </c>
      <c r="H39" s="102">
        <f t="shared" si="2"/>
        <v>3900.7121805999996</v>
      </c>
      <c r="I39" s="19"/>
    </row>
    <row r="40" spans="1:9" ht="12.75" customHeight="1">
      <c r="A40" s="83">
        <v>2005</v>
      </c>
      <c r="B40" s="76">
        <v>1640.6981625334001</v>
      </c>
      <c r="C40" s="76">
        <v>1217.5829964623199</v>
      </c>
      <c r="D40" s="76">
        <v>817.25522100000001</v>
      </c>
      <c r="E40" s="76">
        <v>254.69613598799998</v>
      </c>
      <c r="F40" s="76">
        <v>424.98704708818605</v>
      </c>
      <c r="G40" s="76">
        <v>227.34585471447798</v>
      </c>
      <c r="H40" s="102">
        <f t="shared" si="2"/>
        <v>4582.5654177863844</v>
      </c>
      <c r="I40" s="19"/>
    </row>
    <row r="41" spans="1:9" ht="12.75" customHeight="1">
      <c r="A41" s="83">
        <v>2006</v>
      </c>
      <c r="B41" s="76">
        <v>1859.9194858780402</v>
      </c>
      <c r="C41" s="76">
        <v>1371.5672997765</v>
      </c>
      <c r="D41" s="76">
        <v>941.71380599999998</v>
      </c>
      <c r="E41" s="76">
        <v>216.72006825130001</v>
      </c>
      <c r="F41" s="76">
        <v>522.26747078963899</v>
      </c>
      <c r="G41" s="76">
        <v>237.68722682294199</v>
      </c>
      <c r="H41" s="102">
        <f t="shared" ref="H41:H48" si="3">SUM(B41:G41)</f>
        <v>5149.8753575184219</v>
      </c>
      <c r="I41" s="19"/>
    </row>
    <row r="42" spans="1:9" ht="12.75" customHeight="1">
      <c r="A42" s="83">
        <v>2007</v>
      </c>
      <c r="B42" s="76">
        <v>2031.551924588</v>
      </c>
      <c r="C42" s="76">
        <v>1543.698625382</v>
      </c>
      <c r="D42" s="76">
        <v>1277.9222769999999</v>
      </c>
      <c r="E42" s="76">
        <v>239.726330491</v>
      </c>
      <c r="F42" s="76">
        <v>696.61886483700005</v>
      </c>
      <c r="G42" s="76">
        <v>293.71858954499999</v>
      </c>
      <c r="H42" s="102">
        <f t="shared" si="3"/>
        <v>6083.236611843</v>
      </c>
      <c r="I42" s="19"/>
    </row>
    <row r="43" spans="1:9" ht="12.75" customHeight="1">
      <c r="A43" s="83">
        <v>2008</v>
      </c>
      <c r="B43" s="76">
        <v>2191.8374441840001</v>
      </c>
      <c r="C43" s="76">
        <v>2154.0522334819998</v>
      </c>
      <c r="D43" s="76">
        <v>1548.7097307839999</v>
      </c>
      <c r="E43" s="76">
        <v>781.8100396829999</v>
      </c>
      <c r="F43" s="76">
        <v>466.76504333299999</v>
      </c>
      <c r="G43" s="76">
        <v>321.58585272300002</v>
      </c>
      <c r="H43" s="102">
        <f t="shared" si="3"/>
        <v>7464.7603441889996</v>
      </c>
      <c r="I43" s="19"/>
    </row>
    <row r="44" spans="1:9" ht="12.75" customHeight="1">
      <c r="A44" s="83">
        <v>2009</v>
      </c>
      <c r="B44" s="76">
        <v>2308.6282613010999</v>
      </c>
      <c r="C44" s="76">
        <v>1737.87952320402</v>
      </c>
      <c r="D44" s="76">
        <v>1637.807107072</v>
      </c>
      <c r="E44" s="76">
        <v>426.80000026900001</v>
      </c>
      <c r="F44" s="76">
        <v>446.93016992941398</v>
      </c>
      <c r="G44" s="76">
        <v>405.06159167739099</v>
      </c>
      <c r="H44" s="102">
        <f t="shared" si="3"/>
        <v>6963.1066534529245</v>
      </c>
      <c r="I44" s="19"/>
    </row>
    <row r="45" spans="1:9" ht="12.75" customHeight="1">
      <c r="A45" s="83">
        <v>2010</v>
      </c>
      <c r="B45" s="76">
        <v>2440.0845097880001</v>
      </c>
      <c r="C45" s="76">
        <v>1322.19482088</v>
      </c>
      <c r="D45" s="76">
        <v>1846.8849314229999</v>
      </c>
      <c r="E45" s="76">
        <v>432.85543888299998</v>
      </c>
      <c r="F45" s="76">
        <v>567.24042352000004</v>
      </c>
      <c r="G45" s="76">
        <v>407.36903971999999</v>
      </c>
      <c r="H45" s="102">
        <f t="shared" si="3"/>
        <v>7016.6291642139995</v>
      </c>
      <c r="I45" s="19"/>
    </row>
    <row r="46" spans="1:9" ht="12.75" customHeight="1">
      <c r="A46" s="83">
        <v>2011</v>
      </c>
      <c r="B46" s="76">
        <v>2818.8472213370001</v>
      </c>
      <c r="C46" s="76">
        <v>1265.1536182259999</v>
      </c>
      <c r="D46" s="76">
        <v>2044.0330150120001</v>
      </c>
      <c r="E46" s="76">
        <v>576.79346983599999</v>
      </c>
      <c r="F46" s="76">
        <v>496.57034046699999</v>
      </c>
      <c r="G46" s="76">
        <v>427.41977182300002</v>
      </c>
      <c r="H46" s="102">
        <f t="shared" si="3"/>
        <v>7628.8174367010006</v>
      </c>
      <c r="I46" s="19"/>
    </row>
    <row r="47" spans="1:9" ht="12.75" customHeight="1">
      <c r="A47" s="83">
        <v>2012</v>
      </c>
      <c r="B47" s="76">
        <v>2949.8735371140001</v>
      </c>
      <c r="C47" s="76">
        <v>1146.4170468509999</v>
      </c>
      <c r="D47" s="76">
        <v>2154.0316494469998</v>
      </c>
      <c r="E47" s="76">
        <v>573.49300000000005</v>
      </c>
      <c r="F47" s="76">
        <v>510.15199999999999</v>
      </c>
      <c r="G47" s="76">
        <v>472.33100000000002</v>
      </c>
      <c r="H47" s="102">
        <f t="shared" si="3"/>
        <v>7806.2982334120006</v>
      </c>
      <c r="I47" s="19"/>
    </row>
    <row r="48" spans="1:9" ht="12.75" customHeight="1">
      <c r="A48" s="83">
        <v>2013</v>
      </c>
      <c r="B48" s="76">
        <v>3156.488587719</v>
      </c>
      <c r="C48" s="76">
        <v>1145.7174383040001</v>
      </c>
      <c r="D48" s="76">
        <v>2326.6349518520001</v>
      </c>
      <c r="E48" s="76">
        <v>423.151392004</v>
      </c>
      <c r="F48" s="76">
        <v>551.419780167</v>
      </c>
      <c r="G48" s="76">
        <v>504.50026539200002</v>
      </c>
      <c r="H48" s="102">
        <f t="shared" si="3"/>
        <v>8107.9124154379997</v>
      </c>
      <c r="I48" s="19"/>
    </row>
    <row r="49" spans="1:9" ht="12.75" customHeight="1">
      <c r="A49" s="83">
        <v>2014</v>
      </c>
      <c r="B49" s="76">
        <v>3456.1883843999999</v>
      </c>
      <c r="C49" s="76">
        <v>1417.1334151000001</v>
      </c>
      <c r="D49" s="76">
        <v>2592.2689897</v>
      </c>
      <c r="E49" s="76">
        <v>652.83468743000003</v>
      </c>
      <c r="F49" s="76">
        <v>574.25900000000001</v>
      </c>
      <c r="G49" s="76">
        <v>553.21542820000002</v>
      </c>
      <c r="H49" s="102">
        <f>SUM(B49:G49)</f>
        <v>9245.8999048299993</v>
      </c>
      <c r="I49" s="19"/>
    </row>
    <row r="50" spans="1:9" ht="12.75" customHeight="1">
      <c r="A50" s="83">
        <v>2015</v>
      </c>
      <c r="B50" s="76">
        <v>3561.774136</v>
      </c>
      <c r="C50" s="76">
        <v>1142.0481213</v>
      </c>
      <c r="D50" s="76">
        <v>2601.0364258</v>
      </c>
      <c r="E50" s="76">
        <v>562.9920932</v>
      </c>
      <c r="F50" s="76">
        <v>484.9307589</v>
      </c>
      <c r="G50" s="76">
        <v>577.01700000000005</v>
      </c>
      <c r="H50" s="102">
        <f>SUM(B50:G50)</f>
        <v>8929.7985351999996</v>
      </c>
      <c r="I50" s="19"/>
    </row>
    <row r="51" spans="1:9" ht="12.75" customHeight="1">
      <c r="A51" s="83">
        <v>2016</v>
      </c>
      <c r="B51" s="76">
        <v>3933.5479999999998</v>
      </c>
      <c r="C51" s="76">
        <v>1207.7576059</v>
      </c>
      <c r="D51" s="76">
        <v>2619.2261096000002</v>
      </c>
      <c r="E51" s="76">
        <v>542.73400000000004</v>
      </c>
      <c r="F51" s="76">
        <v>508.91</v>
      </c>
      <c r="G51" s="76">
        <v>612.23800000000006</v>
      </c>
      <c r="H51" s="102">
        <f>SUM(B51:G51)</f>
        <v>9424.4137154999989</v>
      </c>
      <c r="I51" s="19"/>
    </row>
    <row r="52" spans="1:9" ht="12.75" customHeight="1">
      <c r="A52" s="83">
        <v>2017</v>
      </c>
      <c r="B52" s="76">
        <v>5516.7550000000001</v>
      </c>
      <c r="C52" s="76">
        <v>1383.4138204000001</v>
      </c>
      <c r="D52" s="76">
        <v>2740.4924237999999</v>
      </c>
      <c r="E52" s="76">
        <v>813.35077369999999</v>
      </c>
      <c r="F52" s="76">
        <v>764.69200000000001</v>
      </c>
      <c r="G52" s="76">
        <v>734.24718229999996</v>
      </c>
      <c r="H52" s="102">
        <f>SUM(B52:G52)</f>
        <v>11952.951200199999</v>
      </c>
      <c r="I52" s="19"/>
    </row>
    <row r="53" spans="1:9" ht="12.75" customHeight="1">
      <c r="A53" s="83">
        <v>2018</v>
      </c>
      <c r="B53" s="76">
        <v>4370.4579999999996</v>
      </c>
      <c r="C53" s="76">
        <v>1325.4659999999999</v>
      </c>
      <c r="D53" s="76">
        <v>2230.7420000000002</v>
      </c>
      <c r="E53" s="76">
        <v>373.65</v>
      </c>
      <c r="F53" s="76">
        <v>513.67399999999998</v>
      </c>
      <c r="G53" s="76">
        <v>458.22199999999998</v>
      </c>
      <c r="H53" s="102">
        <f>SUM(B53:G53)</f>
        <v>9272.2119999999977</v>
      </c>
      <c r="I53" s="19"/>
    </row>
    <row r="54" spans="1:9" ht="9" customHeight="1">
      <c r="A54" s="73"/>
      <c r="B54" s="77"/>
      <c r="C54" s="77"/>
      <c r="D54" s="77"/>
      <c r="E54" s="73"/>
      <c r="F54" s="73"/>
      <c r="G54" s="77"/>
      <c r="H54" s="102"/>
      <c r="I54" s="19"/>
    </row>
    <row r="55" spans="1:9">
      <c r="A55" s="103" t="s">
        <v>253</v>
      </c>
      <c r="B55" s="103"/>
      <c r="C55" s="103"/>
      <c r="D55" s="103"/>
      <c r="E55" s="73"/>
      <c r="F55" s="73"/>
      <c r="G55" s="77"/>
      <c r="H55" s="77"/>
    </row>
    <row r="56" spans="1:9" s="55" customFormat="1">
      <c r="A56" s="104" t="s">
        <v>254</v>
      </c>
      <c r="B56" s="104"/>
      <c r="C56" s="104"/>
      <c r="D56" s="104"/>
      <c r="E56" s="105"/>
      <c r="F56" s="105"/>
      <c r="G56" s="106"/>
      <c r="H56" s="106"/>
    </row>
    <row r="57" spans="1:9">
      <c r="A57" s="107" t="s">
        <v>255</v>
      </c>
      <c r="B57" s="108"/>
      <c r="C57" s="108"/>
      <c r="D57" s="108"/>
      <c r="E57" s="73"/>
      <c r="F57" s="73"/>
      <c r="G57" s="73"/>
      <c r="H57" s="73"/>
    </row>
    <row r="58" spans="1:9">
      <c r="A58" s="109" t="s">
        <v>256</v>
      </c>
      <c r="B58" s="77"/>
      <c r="C58" s="77"/>
      <c r="D58" s="77"/>
      <c r="E58" s="73"/>
      <c r="F58" s="73"/>
      <c r="G58" s="73"/>
      <c r="H58" s="73"/>
    </row>
    <row r="59" spans="1:9" s="55" customFormat="1">
      <c r="A59" s="111" t="s">
        <v>371</v>
      </c>
      <c r="B59" s="105"/>
      <c r="C59" s="105"/>
      <c r="D59" s="105"/>
      <c r="E59" s="105"/>
      <c r="F59" s="105"/>
      <c r="G59" s="106"/>
      <c r="H59" s="106"/>
      <c r="I59" s="61"/>
    </row>
    <row r="60" spans="1:9" s="55" customFormat="1">
      <c r="A60" s="111" t="s">
        <v>372</v>
      </c>
      <c r="B60" s="105"/>
      <c r="C60" s="105"/>
      <c r="D60" s="105"/>
      <c r="E60" s="105"/>
      <c r="F60" s="105"/>
      <c r="G60" s="106"/>
      <c r="H60" s="106"/>
      <c r="I60" s="61"/>
    </row>
    <row r="61" spans="1:9" s="55" customFormat="1">
      <c r="A61" s="111" t="s">
        <v>373</v>
      </c>
      <c r="B61" s="105"/>
      <c r="C61" s="105"/>
      <c r="D61" s="105"/>
      <c r="E61" s="105"/>
      <c r="F61" s="105"/>
      <c r="G61" s="106"/>
      <c r="H61" s="106"/>
      <c r="I61" s="61"/>
    </row>
    <row r="62" spans="1:9" s="55" customFormat="1">
      <c r="A62" s="107" t="s">
        <v>374</v>
      </c>
      <c r="B62" s="105"/>
      <c r="C62" s="105"/>
      <c r="D62" s="105"/>
      <c r="E62" s="105"/>
      <c r="F62" s="105"/>
      <c r="G62" s="106"/>
      <c r="H62" s="106"/>
      <c r="I62" s="61"/>
    </row>
    <row r="63" spans="1:9">
      <c r="A63" s="111" t="s">
        <v>375</v>
      </c>
      <c r="B63" s="77"/>
      <c r="C63" s="77"/>
      <c r="D63" s="77"/>
      <c r="E63" s="73"/>
      <c r="F63" s="73"/>
      <c r="G63" s="73"/>
      <c r="H63" s="73"/>
    </row>
    <row r="64" spans="1:9" ht="15" customHeight="1">
      <c r="A64" s="111" t="s">
        <v>376</v>
      </c>
      <c r="B64" s="77"/>
      <c r="C64" s="77"/>
      <c r="D64" s="77"/>
      <c r="E64" s="73"/>
      <c r="F64" s="73"/>
      <c r="G64" s="77"/>
      <c r="H64" s="77"/>
      <c r="I64" s="19"/>
    </row>
    <row r="65" spans="1:8" ht="15" customHeight="1">
      <c r="A65" s="110" t="s">
        <v>345</v>
      </c>
      <c r="B65" s="1"/>
      <c r="C65" s="1"/>
      <c r="D65" s="1"/>
      <c r="G65" s="1"/>
      <c r="H65" s="1"/>
    </row>
    <row r="66" spans="1:8" ht="15" customHeight="1">
      <c r="A66" s="73" t="s">
        <v>257</v>
      </c>
      <c r="B66" s="1"/>
      <c r="C66" s="1"/>
      <c r="D66" s="1"/>
      <c r="G66" s="1"/>
      <c r="H66" s="1"/>
    </row>
    <row r="67" spans="1:8" ht="15" customHeight="1">
      <c r="B67" s="1"/>
      <c r="C67" s="1"/>
      <c r="D67" s="1"/>
      <c r="G67" s="1"/>
      <c r="H67" s="1"/>
    </row>
    <row r="68" spans="1:8" ht="15" customHeight="1">
      <c r="B68" s="1"/>
      <c r="C68" s="1"/>
      <c r="D68" s="1"/>
      <c r="G68" s="1"/>
      <c r="H68" s="1"/>
    </row>
    <row r="69" spans="1:8" ht="15" customHeight="1">
      <c r="B69" s="1"/>
      <c r="C69" s="1"/>
      <c r="D69" s="1"/>
      <c r="G69" s="1"/>
      <c r="H69" s="1"/>
    </row>
    <row r="70" spans="1:8" ht="15" customHeight="1">
      <c r="B70" s="1"/>
      <c r="C70" s="1"/>
      <c r="D70" s="1"/>
      <c r="G70" s="1"/>
      <c r="H70" s="1"/>
    </row>
    <row r="71" spans="1:8" ht="15" customHeight="1">
      <c r="B71" s="1"/>
      <c r="C71" s="1"/>
      <c r="D71" s="1"/>
      <c r="G71" s="1"/>
      <c r="H71" s="1"/>
    </row>
    <row r="72" spans="1:8">
      <c r="B72" s="1"/>
      <c r="C72" s="1"/>
      <c r="D72" s="1"/>
      <c r="G72" s="1"/>
      <c r="H72" s="1"/>
    </row>
    <row r="73" spans="1:8">
      <c r="B73" s="1"/>
      <c r="C73" s="1"/>
      <c r="D73" s="1"/>
      <c r="G73" s="1"/>
      <c r="H73" s="1"/>
    </row>
    <row r="74" spans="1:8">
      <c r="B74" s="1"/>
      <c r="C74" s="1"/>
      <c r="D74" s="1"/>
      <c r="G74" s="1"/>
      <c r="H74" s="1"/>
    </row>
    <row r="75" spans="1:8">
      <c r="B75" s="1"/>
      <c r="C75" s="1"/>
      <c r="D75" s="1"/>
      <c r="G75" s="1"/>
      <c r="H75" s="1"/>
    </row>
    <row r="76" spans="1:8">
      <c r="B76" s="1"/>
      <c r="C76" s="1"/>
      <c r="D76" s="1"/>
      <c r="G76" s="1"/>
      <c r="H76" s="1"/>
    </row>
    <row r="77" spans="1:8">
      <c r="B77" s="1"/>
      <c r="C77" s="1"/>
      <c r="D77" s="1"/>
      <c r="G77" s="1"/>
      <c r="H77" s="1"/>
    </row>
    <row r="78" spans="1:8">
      <c r="B78" s="1"/>
      <c r="C78" s="1"/>
      <c r="D78" s="1"/>
      <c r="G78" s="1"/>
      <c r="H78" s="1"/>
    </row>
    <row r="79" spans="1:8">
      <c r="B79" s="1"/>
      <c r="C79" s="1"/>
      <c r="D79" s="1"/>
      <c r="G79" s="1"/>
      <c r="H79" s="1"/>
    </row>
    <row r="80" spans="1:8">
      <c r="B80" s="1"/>
      <c r="C80" s="1"/>
      <c r="D80" s="1"/>
      <c r="G80" s="1"/>
      <c r="H80" s="1"/>
    </row>
    <row r="81" spans="2:8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</row>
    <row r="88" spans="2:8">
      <c r="B88" s="1"/>
      <c r="C88" s="1"/>
      <c r="D88" s="1"/>
    </row>
    <row r="89" spans="2:8">
      <c r="B89" s="1"/>
      <c r="C89" s="4"/>
    </row>
    <row r="90" spans="2:8">
      <c r="B90" s="1"/>
      <c r="C90" s="4"/>
    </row>
    <row r="91" spans="2:8">
      <c r="B91" s="1"/>
      <c r="C91" s="4"/>
    </row>
    <row r="94" spans="2:8">
      <c r="B94" s="1"/>
      <c r="C94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31:H53 H17:H2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showGridLines="0" zoomScaleNormal="100" workbookViewId="0">
      <selection activeCell="H5" sqref="H5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72" t="s">
        <v>258</v>
      </c>
      <c r="B1" s="83"/>
      <c r="C1" s="73"/>
      <c r="D1" s="73"/>
      <c r="E1" s="73"/>
      <c r="F1" s="73"/>
      <c r="G1" s="73"/>
      <c r="H1" s="73"/>
      <c r="I1" s="73"/>
    </row>
    <row r="2" spans="1:11" ht="14.25" customHeight="1">
      <c r="A2" s="72" t="s">
        <v>259</v>
      </c>
      <c r="B2" s="83"/>
      <c r="C2" s="73"/>
      <c r="D2" s="73"/>
      <c r="E2" s="73"/>
      <c r="F2" s="73"/>
      <c r="G2" s="73"/>
      <c r="H2" s="73"/>
      <c r="I2" s="73"/>
    </row>
    <row r="3" spans="1:11" ht="9" customHeight="1">
      <c r="A3" s="74"/>
      <c r="B3" s="74"/>
      <c r="C3" s="74"/>
      <c r="D3" s="74"/>
      <c r="E3" s="74"/>
      <c r="F3" s="74"/>
      <c r="G3" s="74"/>
      <c r="H3" s="74"/>
      <c r="I3" s="73"/>
    </row>
    <row r="4" spans="1:11" ht="15" customHeight="1">
      <c r="A4" s="73"/>
      <c r="B4" s="73"/>
      <c r="C4" s="96" t="s">
        <v>260</v>
      </c>
      <c r="D4" s="96" t="s">
        <v>261</v>
      </c>
      <c r="E4" s="96" t="s">
        <v>262</v>
      </c>
      <c r="F4" s="96" t="s">
        <v>263</v>
      </c>
      <c r="G4" s="96" t="s">
        <v>16</v>
      </c>
      <c r="H4" s="96" t="s">
        <v>150</v>
      </c>
      <c r="I4" s="73"/>
    </row>
    <row r="5" spans="1:11" ht="15" customHeight="1">
      <c r="A5" s="74"/>
      <c r="B5" s="74"/>
      <c r="C5" s="97"/>
      <c r="D5" s="97" t="s">
        <v>264</v>
      </c>
      <c r="E5" s="97" t="s">
        <v>265</v>
      </c>
      <c r="F5" s="97"/>
      <c r="G5" s="97"/>
      <c r="H5" s="97"/>
      <c r="I5" s="73"/>
    </row>
    <row r="6" spans="1:11" ht="15" customHeight="1">
      <c r="A6" s="112" t="s">
        <v>266</v>
      </c>
      <c r="B6" s="113">
        <v>1998</v>
      </c>
      <c r="C6" s="114">
        <v>438.39299999999997</v>
      </c>
      <c r="D6" s="114">
        <v>269.26100000000002</v>
      </c>
      <c r="E6" s="114">
        <v>35.076999999999998</v>
      </c>
      <c r="F6" s="114">
        <v>169.28</v>
      </c>
      <c r="G6" s="114">
        <v>62.877000000000002</v>
      </c>
      <c r="H6" s="114">
        <f>SUM(C6:G6)</f>
        <v>974.88799999999992</v>
      </c>
      <c r="I6" s="77"/>
    </row>
    <row r="7" spans="1:11" ht="15" customHeight="1">
      <c r="A7" s="73"/>
      <c r="B7" s="96">
        <v>1999</v>
      </c>
      <c r="C7" s="115">
        <v>443.73</v>
      </c>
      <c r="D7" s="115">
        <v>311.79300000000001</v>
      </c>
      <c r="E7" s="115">
        <v>50.652999999999999</v>
      </c>
      <c r="F7" s="115">
        <v>141.37899999999999</v>
      </c>
      <c r="G7" s="115">
        <v>82.623999999999995</v>
      </c>
      <c r="H7" s="115">
        <f t="shared" ref="H7:H14" si="0">SUM(C7:G7)</f>
        <v>1030.1790000000001</v>
      </c>
      <c r="I7" s="73"/>
    </row>
    <row r="8" spans="1:11" ht="15" customHeight="1">
      <c r="A8" s="83"/>
      <c r="B8" s="96">
        <v>2000</v>
      </c>
      <c r="C8" s="115">
        <v>440.899</v>
      </c>
      <c r="D8" s="115">
        <v>359.54</v>
      </c>
      <c r="E8" s="115">
        <v>46.781999999999996</v>
      </c>
      <c r="F8" s="115">
        <v>247.42599999999999</v>
      </c>
      <c r="G8" s="115">
        <v>90.176000000000002</v>
      </c>
      <c r="H8" s="115">
        <f t="shared" si="0"/>
        <v>1184.8230000000001</v>
      </c>
      <c r="I8" s="73"/>
    </row>
    <row r="9" spans="1:11" ht="15" customHeight="1">
      <c r="A9" s="83"/>
      <c r="B9" s="96">
        <v>2001</v>
      </c>
      <c r="C9" s="115">
        <v>487.16699999999997</v>
      </c>
      <c r="D9" s="115">
        <v>390.48200000000003</v>
      </c>
      <c r="E9" s="115">
        <v>54.787999999999997</v>
      </c>
      <c r="F9" s="115">
        <v>258.923</v>
      </c>
      <c r="G9" s="115">
        <v>77.233000000000004</v>
      </c>
      <c r="H9" s="115">
        <f t="shared" si="0"/>
        <v>1268.5930000000001</v>
      </c>
      <c r="I9" s="73"/>
    </row>
    <row r="10" spans="1:11" ht="15" customHeight="1">
      <c r="A10" s="83"/>
      <c r="B10" s="96">
        <v>2002</v>
      </c>
      <c r="C10" s="115">
        <v>523.76800000000003</v>
      </c>
      <c r="D10" s="115">
        <v>402.67700000000002</v>
      </c>
      <c r="E10" s="115">
        <v>36.965000000000003</v>
      </c>
      <c r="F10" s="115">
        <v>276.99400000000003</v>
      </c>
      <c r="G10" s="115">
        <v>83.745000000000005</v>
      </c>
      <c r="H10" s="115">
        <f t="shared" si="0"/>
        <v>1324.1489999999999</v>
      </c>
      <c r="I10" s="73"/>
    </row>
    <row r="11" spans="1:11" ht="15" customHeight="1">
      <c r="A11" s="83"/>
      <c r="B11" s="96">
        <v>2003</v>
      </c>
      <c r="C11" s="116">
        <v>555.755</v>
      </c>
      <c r="D11" s="116">
        <v>387.17899999999997</v>
      </c>
      <c r="E11" s="116">
        <v>42.633000000000003</v>
      </c>
      <c r="F11" s="117">
        <v>290.76900000000001</v>
      </c>
      <c r="G11" s="118">
        <v>107.446</v>
      </c>
      <c r="H11" s="115">
        <f t="shared" si="0"/>
        <v>1383.7819999999999</v>
      </c>
      <c r="I11" s="73"/>
      <c r="J11" s="37"/>
      <c r="K11" s="71"/>
    </row>
    <row r="12" spans="1:11" ht="15" customHeight="1">
      <c r="A12" s="83"/>
      <c r="B12" s="96">
        <v>2004</v>
      </c>
      <c r="C12" s="116">
        <v>568.87</v>
      </c>
      <c r="D12" s="116">
        <v>398.80799999999999</v>
      </c>
      <c r="E12" s="116">
        <v>42.243000000000002</v>
      </c>
      <c r="F12" s="117">
        <v>328.32100000000003</v>
      </c>
      <c r="G12" s="118">
        <v>113.372</v>
      </c>
      <c r="H12" s="115">
        <f t="shared" si="0"/>
        <v>1451.6140000000003</v>
      </c>
      <c r="I12" s="73"/>
      <c r="J12" s="37"/>
      <c r="K12" s="71"/>
    </row>
    <row r="13" spans="1:11" ht="15" customHeight="1">
      <c r="A13" s="83"/>
      <c r="B13" s="96">
        <v>2005</v>
      </c>
      <c r="C13" s="116">
        <v>617.61099999999999</v>
      </c>
      <c r="D13" s="116">
        <v>461.57799999999997</v>
      </c>
      <c r="E13" s="116">
        <v>55.598999999999997</v>
      </c>
      <c r="F13" s="117">
        <v>363.39800000000002</v>
      </c>
      <c r="G13" s="118">
        <v>142.512</v>
      </c>
      <c r="H13" s="115">
        <f t="shared" si="0"/>
        <v>1640.6979999999996</v>
      </c>
      <c r="I13" s="73"/>
      <c r="J13" s="37"/>
      <c r="K13" s="71"/>
    </row>
    <row r="14" spans="1:11" ht="15" customHeight="1">
      <c r="A14" s="83"/>
      <c r="B14" s="96">
        <v>2006</v>
      </c>
      <c r="C14" s="77">
        <v>712.41537755574598</v>
      </c>
      <c r="D14" s="118">
        <v>516.74192820458097</v>
      </c>
      <c r="E14" s="116">
        <v>70.397602876271293</v>
      </c>
      <c r="F14" s="117">
        <v>408.18172076087103</v>
      </c>
      <c r="G14" s="118">
        <v>152.182856480574</v>
      </c>
      <c r="H14" s="115">
        <f t="shared" si="0"/>
        <v>1859.9194858780431</v>
      </c>
      <c r="I14" s="73"/>
      <c r="J14" s="37"/>
      <c r="K14" s="71"/>
    </row>
    <row r="15" spans="1:11" ht="15" customHeight="1">
      <c r="A15" s="83"/>
      <c r="B15" s="96">
        <v>2007</v>
      </c>
      <c r="C15" s="77">
        <v>870.47071665500005</v>
      </c>
      <c r="D15" s="118">
        <v>532.76580509399992</v>
      </c>
      <c r="E15" s="118">
        <v>62.712988087999996</v>
      </c>
      <c r="F15" s="118">
        <v>405.41907737678105</v>
      </c>
      <c r="G15" s="118">
        <v>160.18333737473958</v>
      </c>
      <c r="H15" s="115">
        <f t="shared" ref="H15:H20" si="1">SUM(C15:G15)</f>
        <v>2031.5519245885207</v>
      </c>
      <c r="I15" s="73"/>
      <c r="J15" s="37"/>
      <c r="K15" s="71"/>
    </row>
    <row r="16" spans="1:11" ht="15" customHeight="1">
      <c r="A16" s="83"/>
      <c r="B16" s="96">
        <v>2008</v>
      </c>
      <c r="C16" s="77">
        <v>945.29706054199994</v>
      </c>
      <c r="D16" s="118">
        <v>618.53067589700004</v>
      </c>
      <c r="E16" s="118">
        <v>92.772111279000001</v>
      </c>
      <c r="F16" s="118">
        <v>365.18829955558942</v>
      </c>
      <c r="G16" s="118">
        <v>170.049296911</v>
      </c>
      <c r="H16" s="115">
        <f t="shared" si="1"/>
        <v>2191.8374441845895</v>
      </c>
      <c r="I16" s="73"/>
      <c r="J16" s="37"/>
      <c r="K16" s="71"/>
    </row>
    <row r="17" spans="1:11" ht="15" customHeight="1">
      <c r="A17" s="83"/>
      <c r="B17" s="96">
        <v>2009</v>
      </c>
      <c r="C17" s="77">
        <v>986.88457072900007</v>
      </c>
      <c r="D17" s="118">
        <v>626.65191419899998</v>
      </c>
      <c r="E17" s="118">
        <v>81.401383073999995</v>
      </c>
      <c r="F17" s="118">
        <v>462.16432420485501</v>
      </c>
      <c r="G17" s="118">
        <v>148.92083609299999</v>
      </c>
      <c r="H17" s="115">
        <f t="shared" si="1"/>
        <v>2306.023028299855</v>
      </c>
      <c r="I17" s="73"/>
      <c r="J17" s="37"/>
      <c r="K17" s="71"/>
    </row>
    <row r="18" spans="1:11" ht="15" customHeight="1">
      <c r="A18" s="83"/>
      <c r="B18" s="96">
        <v>2010</v>
      </c>
      <c r="C18" s="77">
        <v>1080.4037970930001</v>
      </c>
      <c r="D18" s="118">
        <v>637.56631049099997</v>
      </c>
      <c r="E18" s="118">
        <v>67.712916297999996</v>
      </c>
      <c r="F18" s="118">
        <v>439.13406058999999</v>
      </c>
      <c r="G18" s="118">
        <v>215.267747316</v>
      </c>
      <c r="H18" s="115">
        <f t="shared" si="1"/>
        <v>2440.084831788</v>
      </c>
      <c r="I18" s="73"/>
      <c r="J18" s="37"/>
      <c r="K18" s="71"/>
    </row>
    <row r="19" spans="1:11" ht="15" customHeight="1">
      <c r="A19" s="83"/>
      <c r="B19" s="96">
        <v>2011</v>
      </c>
      <c r="C19" s="77">
        <v>1172.9564895020001</v>
      </c>
      <c r="D19" s="118">
        <v>671.31369522299997</v>
      </c>
      <c r="E19" s="118">
        <v>67.639774922000001</v>
      </c>
      <c r="F19" s="118">
        <v>691.18887763400005</v>
      </c>
      <c r="G19" s="118">
        <v>215.74838405599999</v>
      </c>
      <c r="H19" s="115">
        <f t="shared" si="1"/>
        <v>2818.8472213370001</v>
      </c>
      <c r="I19" s="73"/>
      <c r="J19" s="37"/>
      <c r="K19" s="71"/>
    </row>
    <row r="20" spans="1:11" ht="15" customHeight="1">
      <c r="A20" s="83"/>
      <c r="B20" s="96">
        <v>2012</v>
      </c>
      <c r="C20" s="77">
        <v>1269.403419217</v>
      </c>
      <c r="D20" s="118">
        <v>705.64715072199999</v>
      </c>
      <c r="E20" s="118">
        <v>79.837867262000003</v>
      </c>
      <c r="F20" s="118">
        <v>678.32593026699999</v>
      </c>
      <c r="G20" s="118">
        <v>216.65916964600001</v>
      </c>
      <c r="H20" s="115">
        <f t="shared" si="1"/>
        <v>2949.8735371140001</v>
      </c>
      <c r="I20" s="73"/>
      <c r="J20" s="37"/>
      <c r="K20" s="71"/>
    </row>
    <row r="21" spans="1:11" ht="15" customHeight="1">
      <c r="A21" s="83"/>
      <c r="B21" s="96">
        <v>2013</v>
      </c>
      <c r="C21" s="77">
        <v>1339.158979586</v>
      </c>
      <c r="D21" s="118">
        <v>724.62863626800004</v>
      </c>
      <c r="E21" s="118">
        <v>83.228851982999998</v>
      </c>
      <c r="F21" s="118">
        <v>759.49291643000004</v>
      </c>
      <c r="G21" s="118">
        <v>249.97920345200001</v>
      </c>
      <c r="H21" s="115">
        <f t="shared" ref="H21:H26" si="2">SUM(C21:G21)</f>
        <v>3156.4885877190004</v>
      </c>
      <c r="I21" s="73"/>
      <c r="J21" s="37"/>
      <c r="K21" s="71"/>
    </row>
    <row r="22" spans="1:11" ht="15" customHeight="1">
      <c r="A22" s="83"/>
      <c r="B22" s="96">
        <v>2014</v>
      </c>
      <c r="C22" s="77">
        <v>1415.326506464</v>
      </c>
      <c r="D22" s="118">
        <v>759.98121490899996</v>
      </c>
      <c r="E22" s="118">
        <v>147.193198112</v>
      </c>
      <c r="F22" s="118">
        <v>849.31543420000003</v>
      </c>
      <c r="G22" s="118">
        <v>284.37240629799999</v>
      </c>
      <c r="H22" s="115">
        <f t="shared" si="2"/>
        <v>3456.1887599829997</v>
      </c>
      <c r="I22" s="73"/>
      <c r="J22" s="37"/>
      <c r="K22" s="71"/>
    </row>
    <row r="23" spans="1:11" ht="15" customHeight="1">
      <c r="A23" s="83"/>
      <c r="B23" s="96">
        <v>2015</v>
      </c>
      <c r="C23" s="77">
        <v>1549.4798310000001</v>
      </c>
      <c r="D23" s="118">
        <v>823.3039698</v>
      </c>
      <c r="E23" s="118">
        <v>138.9361686</v>
      </c>
      <c r="F23" s="118">
        <v>789.3487963</v>
      </c>
      <c r="G23" s="118">
        <v>260.7053702</v>
      </c>
      <c r="H23" s="115">
        <f t="shared" si="2"/>
        <v>3561.7741358999997</v>
      </c>
      <c r="I23" s="73"/>
      <c r="J23" s="37"/>
      <c r="K23" s="71"/>
    </row>
    <row r="24" spans="1:11" ht="15" customHeight="1">
      <c r="A24" s="83"/>
      <c r="B24" s="96">
        <v>2016</v>
      </c>
      <c r="C24" s="77">
        <v>1679.3150000000001</v>
      </c>
      <c r="D24" s="118">
        <v>909.76800000000003</v>
      </c>
      <c r="E24" s="118">
        <v>151.017</v>
      </c>
      <c r="F24" s="118">
        <v>883.60900000000004</v>
      </c>
      <c r="G24" s="118">
        <v>308.83999999999997</v>
      </c>
      <c r="H24" s="115">
        <f t="shared" si="2"/>
        <v>3932.549</v>
      </c>
      <c r="I24" s="73"/>
      <c r="J24" s="37"/>
      <c r="K24" s="71"/>
    </row>
    <row r="25" spans="1:11" ht="15" customHeight="1">
      <c r="A25" s="83"/>
      <c r="B25" s="96">
        <v>2017</v>
      </c>
      <c r="C25" s="77">
        <v>1806.2896513000001</v>
      </c>
      <c r="D25" s="118">
        <v>982.55600000000004</v>
      </c>
      <c r="E25" s="118">
        <v>173.48562390000001</v>
      </c>
      <c r="F25" s="118">
        <v>2153.4452234</v>
      </c>
      <c r="G25" s="118">
        <v>400.97828090000002</v>
      </c>
      <c r="H25" s="115">
        <f t="shared" si="2"/>
        <v>5516.7547795</v>
      </c>
      <c r="I25" s="73"/>
      <c r="J25" s="37"/>
      <c r="K25" s="71"/>
    </row>
    <row r="26" spans="1:11" ht="15" customHeight="1">
      <c r="A26" s="83"/>
      <c r="B26" s="96">
        <v>2018</v>
      </c>
      <c r="C26" s="77">
        <v>1933.9559999999999</v>
      </c>
      <c r="D26" s="118">
        <v>1034.8399999999999</v>
      </c>
      <c r="E26" s="118">
        <v>196.16200000000001</v>
      </c>
      <c r="F26" s="118">
        <v>845.73900000000003</v>
      </c>
      <c r="G26" s="118">
        <v>359.762</v>
      </c>
      <c r="H26" s="115">
        <f t="shared" si="2"/>
        <v>4370.4589999999998</v>
      </c>
      <c r="I26" s="73"/>
      <c r="J26" s="37"/>
      <c r="K26" s="71"/>
    </row>
    <row r="27" spans="1:11">
      <c r="A27" s="112"/>
      <c r="B27" s="113"/>
      <c r="C27" s="114"/>
      <c r="D27" s="114"/>
      <c r="E27" s="114"/>
      <c r="F27" s="114"/>
      <c r="G27" s="114"/>
      <c r="H27" s="114"/>
      <c r="I27" s="73"/>
    </row>
    <row r="28" spans="1:11" ht="15" customHeight="1">
      <c r="A28" s="83" t="s">
        <v>267</v>
      </c>
      <c r="B28" s="96">
        <v>1998</v>
      </c>
      <c r="C28" s="115">
        <v>205.53</v>
      </c>
      <c r="D28" s="115">
        <v>441.40300000000002</v>
      </c>
      <c r="E28" s="115">
        <v>47.176000000000002</v>
      </c>
      <c r="F28" s="115">
        <v>235.48</v>
      </c>
      <c r="G28" s="115">
        <v>68.382000000000005</v>
      </c>
      <c r="H28" s="115">
        <f>SUM(C28:G28)</f>
        <v>997.971</v>
      </c>
      <c r="I28" s="73"/>
    </row>
    <row r="29" spans="1:11" ht="15" customHeight="1">
      <c r="A29" s="83"/>
      <c r="B29" s="96">
        <v>1999</v>
      </c>
      <c r="C29" s="115">
        <v>225.398</v>
      </c>
      <c r="D29" s="115">
        <v>488.745</v>
      </c>
      <c r="E29" s="115">
        <v>52.793999999999997</v>
      </c>
      <c r="F29" s="115">
        <v>240.959</v>
      </c>
      <c r="G29" s="115">
        <v>57.527999999999999</v>
      </c>
      <c r="H29" s="115">
        <f t="shared" ref="H29:H48" si="3">SUM(C29:G29)</f>
        <v>1065.424</v>
      </c>
      <c r="I29" s="73"/>
    </row>
    <row r="30" spans="1:11" ht="15" customHeight="1">
      <c r="A30" s="73"/>
      <c r="B30" s="96">
        <v>2000</v>
      </c>
      <c r="C30" s="115">
        <v>263.07400000000001</v>
      </c>
      <c r="D30" s="115">
        <v>546.38800000000003</v>
      </c>
      <c r="E30" s="115">
        <v>59.161999999999999</v>
      </c>
      <c r="F30" s="115">
        <v>317.51799999999997</v>
      </c>
      <c r="G30" s="115">
        <v>88.22</v>
      </c>
      <c r="H30" s="115">
        <f t="shared" si="3"/>
        <v>1274.3620000000001</v>
      </c>
      <c r="I30" s="73" t="s">
        <v>268</v>
      </c>
    </row>
    <row r="31" spans="1:11" ht="15" customHeight="1">
      <c r="A31" s="73"/>
      <c r="B31" s="96">
        <v>2001</v>
      </c>
      <c r="C31" s="115">
        <v>280.97899999999998</v>
      </c>
      <c r="D31" s="115">
        <v>640.08100000000002</v>
      </c>
      <c r="E31" s="115">
        <v>73.872</v>
      </c>
      <c r="F31" s="115">
        <v>350.57799999999997</v>
      </c>
      <c r="G31" s="115">
        <v>34.963000000000001</v>
      </c>
      <c r="H31" s="115">
        <f t="shared" si="3"/>
        <v>1380.4729999999997</v>
      </c>
      <c r="I31" s="73"/>
    </row>
    <row r="32" spans="1:11" ht="15" customHeight="1">
      <c r="A32" s="73"/>
      <c r="B32" s="96">
        <v>2002</v>
      </c>
      <c r="C32" s="115">
        <v>294.16000000000003</v>
      </c>
      <c r="D32" s="115">
        <v>636.86900000000003</v>
      </c>
      <c r="E32" s="115">
        <v>60.209000000000003</v>
      </c>
      <c r="F32" s="115">
        <v>354.928</v>
      </c>
      <c r="G32" s="115">
        <v>63.628</v>
      </c>
      <c r="H32" s="115">
        <f t="shared" si="3"/>
        <v>1409.7940000000001</v>
      </c>
      <c r="I32" s="73"/>
    </row>
    <row r="33" spans="1:9" ht="15" customHeight="1">
      <c r="A33" s="73"/>
      <c r="B33" s="96">
        <v>2003</v>
      </c>
      <c r="C33" s="115">
        <v>298.45</v>
      </c>
      <c r="D33" s="115">
        <v>612.71799999999996</v>
      </c>
      <c r="E33" s="115">
        <v>38.962000000000003</v>
      </c>
      <c r="F33" s="115">
        <v>333.60199999999998</v>
      </c>
      <c r="G33" s="115">
        <v>83.081000000000003</v>
      </c>
      <c r="H33" s="115">
        <f t="shared" si="3"/>
        <v>1366.8129999999999</v>
      </c>
      <c r="I33" s="73"/>
    </row>
    <row r="34" spans="1:9" ht="15" customHeight="1">
      <c r="A34" s="73"/>
      <c r="B34" s="96">
        <v>2004</v>
      </c>
      <c r="C34" s="115">
        <v>313.50400000000002</v>
      </c>
      <c r="D34" s="115">
        <v>628.01599999999996</v>
      </c>
      <c r="E34" s="115">
        <v>41.536999999999999</v>
      </c>
      <c r="F34" s="115">
        <v>398.06599999999997</v>
      </c>
      <c r="G34" s="115">
        <v>65.328000000000003</v>
      </c>
      <c r="H34" s="115">
        <f t="shared" si="3"/>
        <v>1446.451</v>
      </c>
      <c r="I34" s="73"/>
    </row>
    <row r="35" spans="1:9" ht="15" customHeight="1">
      <c r="A35" s="73"/>
      <c r="B35" s="96">
        <v>2005</v>
      </c>
      <c r="C35" s="115">
        <v>351.22199999999998</v>
      </c>
      <c r="D35" s="115">
        <v>742.55600000000004</v>
      </c>
      <c r="E35" s="115">
        <v>49.311999999999998</v>
      </c>
      <c r="F35" s="115">
        <v>532.80999999999995</v>
      </c>
      <c r="G35" s="115">
        <v>53.597000000000001</v>
      </c>
      <c r="H35" s="115">
        <f t="shared" si="3"/>
        <v>1729.4969999999998</v>
      </c>
      <c r="I35" s="73"/>
    </row>
    <row r="36" spans="1:9" ht="15" customHeight="1">
      <c r="A36" s="73"/>
      <c r="B36" s="96">
        <v>2006</v>
      </c>
      <c r="C36" s="115">
        <v>401.34568114142996</v>
      </c>
      <c r="D36" s="115">
        <v>829.14050113438998</v>
      </c>
      <c r="E36" s="115">
        <v>67.59957072200001</v>
      </c>
      <c r="F36" s="115">
        <v>665.12977249418805</v>
      </c>
      <c r="G36" s="115">
        <v>80.980065728460602</v>
      </c>
      <c r="H36" s="115">
        <f t="shared" si="3"/>
        <v>2044.1955912204685</v>
      </c>
      <c r="I36" s="73"/>
    </row>
    <row r="37" spans="1:9" ht="15" customHeight="1">
      <c r="A37" s="73"/>
      <c r="B37" s="96">
        <v>2007</v>
      </c>
      <c r="C37" s="115">
        <v>648.36800000000005</v>
      </c>
      <c r="D37" s="115">
        <v>1094.4112183</v>
      </c>
      <c r="E37" s="115">
        <v>97.399000000000001</v>
      </c>
      <c r="F37" s="115">
        <v>800.54937139999993</v>
      </c>
      <c r="G37" s="115">
        <v>98.161945099999997</v>
      </c>
      <c r="H37" s="115">
        <f t="shared" si="3"/>
        <v>2738.8895348000001</v>
      </c>
      <c r="I37" s="73"/>
    </row>
    <row r="38" spans="1:9" ht="15" customHeight="1">
      <c r="A38" s="73"/>
      <c r="B38" s="96">
        <v>2008</v>
      </c>
      <c r="C38" s="115">
        <v>718.0007522075</v>
      </c>
      <c r="D38" s="115">
        <v>1219.9836673404272</v>
      </c>
      <c r="E38" s="115">
        <v>92.653365762999996</v>
      </c>
      <c r="F38" s="115">
        <v>945.78848207720421</v>
      </c>
      <c r="G38" s="115">
        <v>53.373137655374805</v>
      </c>
      <c r="H38" s="115">
        <f t="shared" si="3"/>
        <v>3029.7994050435059</v>
      </c>
      <c r="I38" s="73"/>
    </row>
    <row r="39" spans="1:9" ht="15" customHeight="1">
      <c r="A39" s="73"/>
      <c r="B39" s="96">
        <v>2009</v>
      </c>
      <c r="C39" s="115">
        <v>761.13012514515003</v>
      </c>
      <c r="D39" s="115">
        <v>1052.121149476</v>
      </c>
      <c r="E39" s="115">
        <v>125.728473327</v>
      </c>
      <c r="F39" s="115">
        <v>903.29516013288799</v>
      </c>
      <c r="G39" s="115">
        <v>57.291259673633597</v>
      </c>
      <c r="H39" s="115">
        <f t="shared" si="3"/>
        <v>2899.5661677546718</v>
      </c>
      <c r="I39" s="73"/>
    </row>
    <row r="40" spans="1:9" ht="15" customHeight="1">
      <c r="A40" s="73"/>
      <c r="B40" s="96">
        <v>2010</v>
      </c>
      <c r="C40" s="115">
        <v>817.38740322600006</v>
      </c>
      <c r="D40" s="115">
        <v>1059.6595451600001</v>
      </c>
      <c r="E40" s="115">
        <v>63.540391071999998</v>
      </c>
      <c r="F40" s="115">
        <v>858.66128337999999</v>
      </c>
      <c r="G40" s="115">
        <v>109.745773375</v>
      </c>
      <c r="H40" s="115">
        <f t="shared" si="3"/>
        <v>2908.9943962130001</v>
      </c>
      <c r="I40" s="73"/>
    </row>
    <row r="41" spans="1:9" ht="15" customHeight="1">
      <c r="A41" s="73"/>
      <c r="B41" s="96">
        <v>2011</v>
      </c>
      <c r="C41" s="115">
        <v>866.348857641</v>
      </c>
      <c r="D41" s="115">
        <v>1148.279174642</v>
      </c>
      <c r="E41" s="115">
        <v>67.939131000000003</v>
      </c>
      <c r="F41" s="115">
        <v>884.42629171999999</v>
      </c>
      <c r="G41" s="115">
        <v>100.53633143899999</v>
      </c>
      <c r="H41" s="115">
        <f t="shared" si="3"/>
        <v>3067.5297864419999</v>
      </c>
      <c r="I41" s="73"/>
    </row>
    <row r="42" spans="1:9" ht="15" customHeight="1">
      <c r="A42" s="73"/>
      <c r="B42" s="96">
        <v>2012</v>
      </c>
      <c r="C42" s="115">
        <v>967.94315965500004</v>
      </c>
      <c r="D42" s="115">
        <v>1162.8457193710001</v>
      </c>
      <c r="E42" s="115">
        <v>56.455758000000003</v>
      </c>
      <c r="F42" s="115">
        <v>970.72525447700002</v>
      </c>
      <c r="G42" s="115">
        <v>105.554</v>
      </c>
      <c r="H42" s="115">
        <f t="shared" si="3"/>
        <v>3263.5238915030004</v>
      </c>
      <c r="I42" s="73"/>
    </row>
    <row r="43" spans="1:9" ht="15" customHeight="1">
      <c r="A43" s="73"/>
      <c r="B43" s="96">
        <v>2013</v>
      </c>
      <c r="C43" s="115">
        <v>1004.821283926</v>
      </c>
      <c r="D43" s="115">
        <v>1147.8152803529999</v>
      </c>
      <c r="E43" s="115">
        <v>52.670448</v>
      </c>
      <c r="F43" s="115">
        <v>1038.179320342</v>
      </c>
      <c r="G43" s="115">
        <v>97.984567431000002</v>
      </c>
      <c r="H43" s="115">
        <f t="shared" si="3"/>
        <v>3341.4709000519997</v>
      </c>
      <c r="I43" s="73"/>
    </row>
    <row r="44" spans="1:9" ht="15" customHeight="1">
      <c r="A44" s="73"/>
      <c r="B44" s="96">
        <v>2014</v>
      </c>
      <c r="C44" s="115">
        <v>1058.1846552</v>
      </c>
      <c r="D44" s="115">
        <v>1211.1256484</v>
      </c>
      <c r="E44" s="115">
        <v>126.0274308</v>
      </c>
      <c r="F44" s="115">
        <v>1219.2664758000001</v>
      </c>
      <c r="G44" s="115">
        <v>131.297</v>
      </c>
      <c r="H44" s="115">
        <f t="shared" si="3"/>
        <v>3745.9012102000002</v>
      </c>
      <c r="I44" s="73"/>
    </row>
    <row r="45" spans="1:9" ht="15" customHeight="1">
      <c r="A45" s="73"/>
      <c r="B45" s="96">
        <v>2015</v>
      </c>
      <c r="C45" s="115">
        <v>1163.6115115</v>
      </c>
      <c r="D45" s="115">
        <v>1223.1773092000001</v>
      </c>
      <c r="E45" s="115">
        <v>99.504988400000002</v>
      </c>
      <c r="F45" s="115">
        <v>1256.232</v>
      </c>
      <c r="G45" s="115">
        <v>74.787000000000006</v>
      </c>
      <c r="H45" s="115">
        <f t="shared" si="3"/>
        <v>3817.3128090999999</v>
      </c>
      <c r="I45" s="73"/>
    </row>
    <row r="46" spans="1:9" ht="15" customHeight="1">
      <c r="A46" s="73"/>
      <c r="B46" s="96">
        <v>2016</v>
      </c>
      <c r="C46" s="115">
        <v>1222.1679999999999</v>
      </c>
      <c r="D46" s="115">
        <v>1259.42</v>
      </c>
      <c r="E46" s="115">
        <v>136.27000000000001</v>
      </c>
      <c r="F46" s="115">
        <v>1344.0336106</v>
      </c>
      <c r="G46" s="115">
        <v>163.91499999999999</v>
      </c>
      <c r="H46" s="115">
        <f t="shared" si="3"/>
        <v>4125.8066105999997</v>
      </c>
      <c r="I46" s="73"/>
    </row>
    <row r="47" spans="1:9" ht="15" customHeight="1">
      <c r="A47" s="73"/>
      <c r="B47" s="96">
        <v>2017</v>
      </c>
      <c r="C47" s="115">
        <v>1244.2570000000001</v>
      </c>
      <c r="D47" s="115">
        <v>1330.1679999999999</v>
      </c>
      <c r="E47" s="115">
        <v>190.9537421</v>
      </c>
      <c r="F47" s="115">
        <v>2327.2091826000001</v>
      </c>
      <c r="G47" s="115">
        <v>211.71221650000001</v>
      </c>
      <c r="H47" s="115">
        <f t="shared" si="3"/>
        <v>5304.3001412000003</v>
      </c>
      <c r="I47" s="73"/>
    </row>
    <row r="48" spans="1:9" ht="15" customHeight="1">
      <c r="A48" s="73"/>
      <c r="B48" s="96">
        <v>2018</v>
      </c>
      <c r="C48" s="115">
        <v>1272.0329999999999</v>
      </c>
      <c r="D48" s="115">
        <v>1402.143</v>
      </c>
      <c r="E48" s="115">
        <v>170.49600000000001</v>
      </c>
      <c r="F48" s="115">
        <v>1285.8019999999999</v>
      </c>
      <c r="G48" s="115">
        <v>150.202</v>
      </c>
      <c r="H48" s="115">
        <f t="shared" si="3"/>
        <v>4280.6760000000004</v>
      </c>
      <c r="I48" s="73"/>
    </row>
    <row r="49" spans="1:11">
      <c r="A49" s="95"/>
      <c r="B49" s="119"/>
      <c r="C49" s="120"/>
      <c r="D49" s="120"/>
      <c r="E49" s="120"/>
      <c r="F49" s="120"/>
      <c r="G49" s="120"/>
      <c r="H49" s="121"/>
      <c r="I49" s="73"/>
    </row>
    <row r="50" spans="1:11">
      <c r="A50" s="103" t="s">
        <v>253</v>
      </c>
      <c r="B50" s="103"/>
      <c r="C50" s="103"/>
      <c r="D50" s="103"/>
      <c r="E50" s="103"/>
      <c r="F50" s="103"/>
      <c r="G50" s="103"/>
      <c r="H50" s="103"/>
      <c r="I50" s="103"/>
    </row>
    <row r="51" spans="1:11" ht="9.75" customHeight="1">
      <c r="A51" s="122" t="s">
        <v>254</v>
      </c>
      <c r="B51" s="122"/>
      <c r="C51" s="122"/>
      <c r="D51" s="122"/>
      <c r="E51" s="122"/>
      <c r="F51" s="122"/>
      <c r="G51" s="122"/>
      <c r="H51" s="122"/>
      <c r="I51" s="122"/>
    </row>
    <row r="52" spans="1:11">
      <c r="A52" s="107" t="s">
        <v>269</v>
      </c>
      <c r="B52" s="122"/>
      <c r="C52" s="122"/>
      <c r="D52" s="122"/>
      <c r="E52" s="122"/>
      <c r="F52" s="122"/>
      <c r="G52" s="122"/>
      <c r="H52" s="122"/>
      <c r="I52" s="122"/>
    </row>
    <row r="53" spans="1:11">
      <c r="A53" s="109" t="s">
        <v>270</v>
      </c>
      <c r="B53" s="77"/>
      <c r="C53" s="77"/>
      <c r="D53" s="77"/>
      <c r="E53" s="77"/>
      <c r="F53" s="77"/>
      <c r="G53" s="77"/>
      <c r="H53" s="73"/>
      <c r="I53" s="73"/>
    </row>
    <row r="54" spans="1:11">
      <c r="A54" s="123" t="s">
        <v>271</v>
      </c>
      <c r="B54" s="77"/>
      <c r="C54" s="77"/>
      <c r="D54" s="77"/>
      <c r="E54" s="77"/>
      <c r="F54" s="77"/>
      <c r="G54" s="77"/>
      <c r="H54" s="73"/>
      <c r="I54" s="73"/>
    </row>
    <row r="55" spans="1:11">
      <c r="A55" s="107" t="s">
        <v>272</v>
      </c>
      <c r="B55" s="77"/>
      <c r="C55" s="77"/>
      <c r="D55" s="77"/>
      <c r="E55" s="77"/>
      <c r="F55" s="77"/>
      <c r="G55" s="77"/>
      <c r="H55" s="73"/>
      <c r="I55" s="73"/>
    </row>
    <row r="56" spans="1:11">
      <c r="A56" s="125" t="s">
        <v>343</v>
      </c>
      <c r="B56" s="77"/>
      <c r="C56" s="77"/>
      <c r="D56" s="77"/>
      <c r="E56" s="77"/>
      <c r="F56" s="77"/>
      <c r="G56" s="77"/>
      <c r="H56" s="73"/>
      <c r="I56" s="73"/>
    </row>
    <row r="57" spans="1:11">
      <c r="A57" s="125" t="s">
        <v>344</v>
      </c>
      <c r="B57" s="77"/>
      <c r="C57" s="77"/>
      <c r="D57" s="77"/>
      <c r="E57" s="77"/>
      <c r="F57" s="77"/>
      <c r="G57" s="77"/>
      <c r="H57" s="73"/>
      <c r="I57" s="73"/>
    </row>
    <row r="58" spans="1:11">
      <c r="A58" s="124" t="s">
        <v>345</v>
      </c>
      <c r="B58" s="77"/>
      <c r="C58" s="77"/>
      <c r="D58" s="77"/>
      <c r="E58" s="77"/>
      <c r="F58" s="77"/>
      <c r="G58" s="77"/>
      <c r="H58" s="73"/>
      <c r="I58" s="73"/>
    </row>
    <row r="59" spans="1:11">
      <c r="A59" s="107" t="s">
        <v>273</v>
      </c>
      <c r="B59" s="77"/>
      <c r="C59" s="77"/>
      <c r="D59" s="77"/>
      <c r="E59" s="77"/>
      <c r="F59" s="77"/>
      <c r="G59" s="77"/>
      <c r="H59" s="73"/>
      <c r="I59" s="73"/>
    </row>
    <row r="60" spans="1:11" ht="6" customHeight="1">
      <c r="A60" s="107"/>
      <c r="B60" s="77"/>
      <c r="C60" s="77"/>
      <c r="D60" s="77"/>
      <c r="E60" s="77"/>
      <c r="F60" s="77"/>
      <c r="G60" s="77"/>
      <c r="H60" s="73"/>
      <c r="I60" s="73"/>
    </row>
    <row r="61" spans="1:11">
      <c r="A61" s="73" t="s">
        <v>257</v>
      </c>
      <c r="B61" s="77"/>
      <c r="C61" s="77"/>
      <c r="D61" s="77"/>
      <c r="E61" s="77"/>
      <c r="F61" s="77"/>
      <c r="G61" s="77"/>
      <c r="H61" s="73"/>
      <c r="I61" s="73"/>
      <c r="K61" t="s">
        <v>274</v>
      </c>
    </row>
    <row r="62" spans="1:11" ht="15.75">
      <c r="A62" s="8"/>
      <c r="B62" s="1"/>
      <c r="C62" s="1"/>
      <c r="D62" s="1"/>
      <c r="E62" s="1"/>
      <c r="F62" s="1"/>
      <c r="G62" s="1"/>
    </row>
    <row r="63" spans="1:11">
      <c r="B63" s="1"/>
      <c r="C63" s="1"/>
      <c r="D63" s="1"/>
      <c r="E63" s="1"/>
      <c r="F63" s="1"/>
      <c r="G63" s="1"/>
    </row>
    <row r="64" spans="1:11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  <row r="67" spans="2:7">
      <c r="B67" s="1"/>
      <c r="C67" s="1"/>
      <c r="D67" s="1"/>
      <c r="E67" s="1"/>
      <c r="F67" s="1"/>
      <c r="G67" s="1"/>
    </row>
    <row r="68" spans="2:7">
      <c r="B68" s="1"/>
      <c r="C68" s="1"/>
      <c r="D68" s="1"/>
      <c r="E68" s="1"/>
      <c r="F68" s="1"/>
      <c r="G68" s="1"/>
    </row>
    <row r="69" spans="2:7">
      <c r="B69" s="1"/>
      <c r="C69" s="1"/>
      <c r="D69" s="1"/>
      <c r="E69" s="1"/>
      <c r="F69" s="1"/>
      <c r="G69" s="1"/>
    </row>
    <row r="70" spans="2:7">
      <c r="B70" s="1"/>
      <c r="C70" s="1"/>
      <c r="D70" s="1"/>
      <c r="E70" s="1"/>
      <c r="F70" s="1"/>
      <c r="G70" s="1"/>
    </row>
    <row r="71" spans="2:7">
      <c r="B71" s="1"/>
      <c r="C71" s="1"/>
      <c r="D71" s="1"/>
      <c r="E71" s="1"/>
      <c r="F71" s="1"/>
      <c r="G71" s="1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>
      <c r="B74" s="1"/>
      <c r="C74" s="1"/>
      <c r="D74" s="1"/>
      <c r="E74" s="1"/>
      <c r="F74" s="1"/>
      <c r="G74" s="1"/>
    </row>
    <row r="75" spans="2:7">
      <c r="B75" s="1"/>
      <c r="C75" s="1"/>
      <c r="D75" s="1"/>
      <c r="E75" s="1"/>
      <c r="F75" s="1"/>
      <c r="G75" s="1"/>
    </row>
    <row r="76" spans="2:7">
      <c r="B76" s="1"/>
      <c r="C76" s="1"/>
      <c r="D76" s="1"/>
      <c r="E76" s="1"/>
      <c r="F76" s="1"/>
      <c r="G76" s="1"/>
    </row>
    <row r="77" spans="2:7">
      <c r="B77" s="1"/>
      <c r="C77" s="1"/>
      <c r="D77" s="1"/>
      <c r="E77" s="1"/>
      <c r="F77" s="1"/>
      <c r="G77" s="1"/>
    </row>
    <row r="78" spans="2:7">
      <c r="B78" s="1"/>
      <c r="C78" s="1"/>
      <c r="D78" s="1"/>
      <c r="E78" s="1"/>
      <c r="F78" s="1"/>
      <c r="G78" s="1"/>
    </row>
    <row r="79" spans="2:7">
      <c r="B79" s="1"/>
      <c r="C79" s="1"/>
      <c r="D79" s="1"/>
      <c r="E79" s="1"/>
      <c r="F79" s="1"/>
      <c r="G79" s="1"/>
    </row>
    <row r="80" spans="2:7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</sheetData>
  <phoneticPr fontId="0" type="noConversion"/>
  <pageMargins left="0.75" right="0.75" top="1" bottom="1" header="0.5" footer="0.5"/>
  <pageSetup paperSize="9" scale="87" orientation="portrait" verticalDpi="300" r:id="rId1"/>
  <headerFooter alignWithMargins="0"/>
  <ignoredErrors>
    <ignoredError sqref="H28:H48 H6:H2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37" bestFit="1" customWidth="1"/>
    <col min="5" max="5" width="8.7109375" customWidth="1"/>
  </cols>
  <sheetData>
    <row r="1" spans="1:6" ht="18" customHeight="1">
      <c r="A1" s="72" t="s">
        <v>275</v>
      </c>
      <c r="B1" s="72"/>
      <c r="C1" s="83"/>
      <c r="D1" s="126"/>
      <c r="E1" s="73"/>
    </row>
    <row r="2" spans="1:6" ht="18" customHeight="1">
      <c r="A2" s="72" t="s">
        <v>259</v>
      </c>
      <c r="B2" s="72"/>
      <c r="C2" s="83"/>
      <c r="D2" s="126"/>
      <c r="E2" s="73"/>
    </row>
    <row r="3" spans="1:6" ht="15" customHeight="1">
      <c r="A3" s="127" t="s">
        <v>276</v>
      </c>
      <c r="B3" s="127"/>
      <c r="C3" s="73"/>
      <c r="D3" s="126"/>
      <c r="E3" s="73"/>
    </row>
    <row r="4" spans="1:6" ht="25.5">
      <c r="A4" s="128" t="s">
        <v>277</v>
      </c>
      <c r="B4" s="101" t="s">
        <v>27</v>
      </c>
      <c r="C4" s="129" t="s">
        <v>278</v>
      </c>
      <c r="D4" s="130" t="s">
        <v>279</v>
      </c>
      <c r="E4" s="131" t="s">
        <v>150</v>
      </c>
    </row>
    <row r="5" spans="1:6" ht="15" customHeight="1">
      <c r="A5" s="132">
        <v>2004</v>
      </c>
      <c r="B5" s="76">
        <v>908.47359420000009</v>
      </c>
      <c r="C5" s="76">
        <v>181.23837409999999</v>
      </c>
      <c r="D5" s="76">
        <v>387.07600000000002</v>
      </c>
      <c r="E5" s="102">
        <f t="shared" ref="E5:E19" si="0">SUM(B5:D5)</f>
        <v>1476.7879683000001</v>
      </c>
    </row>
    <row r="6" spans="1:6" ht="15" customHeight="1">
      <c r="A6" s="132">
        <v>2005</v>
      </c>
      <c r="B6" s="76">
        <v>1025.781229934662</v>
      </c>
      <c r="C6" s="76">
        <v>225.61372952579998</v>
      </c>
      <c r="D6" s="76">
        <v>406.15139129496998</v>
      </c>
      <c r="E6" s="102">
        <f t="shared" si="0"/>
        <v>1657.5463507554318</v>
      </c>
    </row>
    <row r="7" spans="1:6" ht="15" customHeight="1">
      <c r="A7" s="132">
        <v>2006</v>
      </c>
      <c r="B7" s="76">
        <v>1145.1169909702701</v>
      </c>
      <c r="C7" s="76">
        <v>274.50302557129999</v>
      </c>
      <c r="D7" s="76">
        <v>435.55703278084997</v>
      </c>
      <c r="E7" s="102">
        <f t="shared" si="0"/>
        <v>1855.1770493224201</v>
      </c>
    </row>
    <row r="8" spans="1:6" ht="15" customHeight="1">
      <c r="A8" s="132">
        <v>2007</v>
      </c>
      <c r="B8" s="76">
        <v>1263.1876811360003</v>
      </c>
      <c r="C8" s="76">
        <v>332.22124054799997</v>
      </c>
      <c r="D8" s="76">
        <v>461.71133883700003</v>
      </c>
      <c r="E8" s="102">
        <f t="shared" si="0"/>
        <v>2057.1202605210001</v>
      </c>
    </row>
    <row r="9" spans="1:6" ht="15" customHeight="1">
      <c r="A9" s="132">
        <v>2008</v>
      </c>
      <c r="B9" s="76">
        <v>1360.1209725890001</v>
      </c>
      <c r="C9" s="76">
        <v>386.76280007899999</v>
      </c>
      <c r="D9" s="76">
        <v>494.62135709400002</v>
      </c>
      <c r="E9" s="102">
        <f t="shared" si="0"/>
        <v>2241.5051297620003</v>
      </c>
    </row>
    <row r="10" spans="1:6" ht="15" customHeight="1">
      <c r="A10" s="132">
        <v>2009</v>
      </c>
      <c r="B10" s="76">
        <v>1451.3839155860001</v>
      </c>
      <c r="C10" s="76">
        <v>451.84774947</v>
      </c>
      <c r="D10" s="76">
        <v>541.09286104499995</v>
      </c>
      <c r="E10" s="102">
        <f t="shared" si="0"/>
        <v>2444.3245261010002</v>
      </c>
      <c r="F10" s="1"/>
    </row>
    <row r="11" spans="1:6" ht="15" customHeight="1">
      <c r="A11" s="132">
        <v>2010</v>
      </c>
      <c r="B11" s="77">
        <v>1525.0586555580001</v>
      </c>
      <c r="C11" s="77">
        <v>518.347890936</v>
      </c>
      <c r="D11" s="77">
        <v>576.87388352000005</v>
      </c>
      <c r="E11" s="102">
        <f t="shared" si="0"/>
        <v>2620.2804300140001</v>
      </c>
      <c r="F11" s="1"/>
    </row>
    <row r="12" spans="1:6" ht="15" customHeight="1">
      <c r="A12" s="132">
        <v>2011</v>
      </c>
      <c r="B12" s="77">
        <v>1599.3789672190001</v>
      </c>
      <c r="C12" s="77">
        <v>556.71776316199998</v>
      </c>
      <c r="D12" s="77">
        <v>593.241128</v>
      </c>
      <c r="E12" s="102">
        <f t="shared" si="0"/>
        <v>2749.3378583810004</v>
      </c>
      <c r="F12" s="1"/>
    </row>
    <row r="13" spans="1:6" ht="15" customHeight="1">
      <c r="A13" s="132">
        <v>2012</v>
      </c>
      <c r="B13" s="77">
        <v>1659.9878532780001</v>
      </c>
      <c r="C13" s="77">
        <v>594.48446291000005</v>
      </c>
      <c r="D13" s="77">
        <v>619.83078799999998</v>
      </c>
      <c r="E13" s="102">
        <f t="shared" si="0"/>
        <v>2874.3031041880004</v>
      </c>
      <c r="F13" s="1"/>
    </row>
    <row r="14" spans="1:6" ht="15" customHeight="1">
      <c r="A14" s="132">
        <v>2013</v>
      </c>
      <c r="B14" s="77">
        <v>1740.3813582449998</v>
      </c>
      <c r="C14" s="77">
        <v>645.24760398400008</v>
      </c>
      <c r="D14" s="77">
        <v>629.82518999999991</v>
      </c>
      <c r="E14" s="102">
        <f t="shared" si="0"/>
        <v>3015.4541522289996</v>
      </c>
      <c r="F14" s="1"/>
    </row>
    <row r="15" spans="1:6" ht="15" customHeight="1">
      <c r="A15" s="132">
        <v>2014</v>
      </c>
      <c r="B15" s="77">
        <v>1827.19855082</v>
      </c>
      <c r="C15" s="77">
        <v>712.24820003599996</v>
      </c>
      <c r="D15" s="77">
        <v>646.20798944499995</v>
      </c>
      <c r="E15" s="102">
        <f t="shared" si="0"/>
        <v>3185.6547403009999</v>
      </c>
      <c r="F15" s="1"/>
    </row>
    <row r="16" spans="1:6" ht="15" customHeight="1">
      <c r="A16" s="132">
        <v>2015</v>
      </c>
      <c r="B16" s="77">
        <v>1949.6577593</v>
      </c>
      <c r="C16" s="77">
        <v>812.08785580000006</v>
      </c>
      <c r="D16" s="77">
        <v>686.86688079999999</v>
      </c>
      <c r="E16" s="102">
        <f t="shared" si="0"/>
        <v>3448.6124958999999</v>
      </c>
      <c r="F16" s="1"/>
    </row>
    <row r="17" spans="1:6" ht="15" customHeight="1">
      <c r="A17" s="132">
        <v>2016</v>
      </c>
      <c r="B17" s="77">
        <v>2062.5949667000004</v>
      </c>
      <c r="C17" s="77">
        <v>907.74055009999995</v>
      </c>
      <c r="D17" s="77">
        <v>726.47735120000004</v>
      </c>
      <c r="E17" s="102">
        <f t="shared" si="0"/>
        <v>3696.8128680000004</v>
      </c>
      <c r="F17" s="1"/>
    </row>
    <row r="18" spans="1:6" ht="15" customHeight="1">
      <c r="A18" s="132">
        <v>2017</v>
      </c>
      <c r="B18" s="77">
        <v>2179.1059443999998</v>
      </c>
      <c r="C18" s="77">
        <v>1008.7212362</v>
      </c>
      <c r="D18" s="77">
        <v>771.8393415999999</v>
      </c>
      <c r="E18" s="102">
        <f t="shared" si="0"/>
        <v>3959.6665221999997</v>
      </c>
      <c r="F18" s="1"/>
    </row>
    <row r="19" spans="1:6" ht="15" customHeight="1">
      <c r="A19" s="132">
        <v>2018</v>
      </c>
      <c r="B19" s="77">
        <v>2289.1571357999992</v>
      </c>
      <c r="C19" s="77">
        <v>1086.938635</v>
      </c>
      <c r="D19" s="77">
        <v>814.41190229999995</v>
      </c>
      <c r="E19" s="102">
        <f t="shared" si="0"/>
        <v>4190.507673099999</v>
      </c>
      <c r="F19" s="1"/>
    </row>
    <row r="20" spans="1:6" ht="15" customHeight="1">
      <c r="A20" s="73"/>
      <c r="B20" s="77"/>
      <c r="C20" s="77"/>
      <c r="D20" s="77"/>
      <c r="E20" s="102"/>
      <c r="F20" s="1"/>
    </row>
    <row r="21" spans="1:6">
      <c r="A21" s="107" t="s">
        <v>280</v>
      </c>
      <c r="B21" s="107"/>
      <c r="C21" s="77"/>
      <c r="D21" s="133"/>
      <c r="E21" s="77"/>
      <c r="F21" s="1"/>
    </row>
    <row r="22" spans="1:6">
      <c r="A22" s="75" t="s">
        <v>195</v>
      </c>
      <c r="B22" s="73"/>
      <c r="C22" s="77"/>
      <c r="D22" s="118"/>
      <c r="E22" s="77"/>
      <c r="F22" s="1"/>
    </row>
    <row r="23" spans="1:6" ht="15" customHeight="1">
      <c r="C23" s="1"/>
      <c r="E23" s="1"/>
      <c r="F23" s="1"/>
    </row>
    <row r="24" spans="1:6" ht="15" customHeight="1">
      <c r="C24" s="1"/>
      <c r="E24" s="1"/>
      <c r="F24" s="1"/>
    </row>
    <row r="25" spans="1:6" ht="15" customHeight="1">
      <c r="C25" s="1"/>
      <c r="E25" s="1"/>
      <c r="F25" s="1"/>
    </row>
    <row r="26" spans="1:6" ht="15" customHeight="1">
      <c r="C26" s="1"/>
      <c r="E26" s="1"/>
      <c r="F26" s="1"/>
    </row>
    <row r="27" spans="1:6" ht="15" customHeight="1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f8b0ab55813e110c2e77f1bfe7400b8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ed6d748a49efe7e67596190b12a36943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Props1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BB6152-4277-4520-AF3E-91DD23F89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7DEF8E-78EF-47BE-AF56-16A3CD72BE5F}">
  <ds:schemaRefs>
    <ds:schemaRef ds:uri="9ffb8744-d56d-4c59-b7f5-c1b64f91b42f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290674ff-fe18-4abe-9a8c-9d7bfd8014a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d04a1c1-2277-4a2f-9adc-da3c59e10c8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2019-05-21T08:29:27Z</cp:lastPrinted>
  <dcterms:created xsi:type="dcterms:W3CDTF">2001-02-09T12:50:28Z</dcterms:created>
  <dcterms:modified xsi:type="dcterms:W3CDTF">2019-09-27T13:50:42Z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</Properties>
</file>