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bookViews>
    <workbookView xWindow="15" yWindow="0" windowWidth="19110" windowHeight="6345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</sheets>
  <definedNames>
    <definedName name="_xlnm.Print_Area" localSheetId="1">'1 Commercial banks'!$A$1:$G$110</definedName>
    <definedName name="_xlnm.Print_Area" localSheetId="2">'2 dep &amp; creditmarket'!$A$1:$L$68</definedName>
    <definedName name="_xlnm.Print_Area" localSheetId="5">'5  Bank result and balance'!$A$1:$H$36</definedName>
    <definedName name="_xlnm.Print_Area" localSheetId="6">'6 Bank asset and liabilities'!$A$1:$H$59</definedName>
  </definedNames>
  <calcPr calcId="171027"/>
</workbook>
</file>

<file path=xl/calcChain.xml><?xml version="1.0" encoding="utf-8"?>
<calcChain xmlns="http://schemas.openxmlformats.org/spreadsheetml/2006/main">
  <c r="E17" i="13" l="1"/>
  <c r="H42" i="9"/>
  <c r="H22" i="9"/>
  <c r="H49" i="8"/>
  <c r="H25" i="8"/>
  <c r="G18" i="24"/>
  <c r="F18" i="24"/>
  <c r="E18" i="24"/>
  <c r="D18" i="24"/>
  <c r="C18" i="24"/>
  <c r="B18" i="24"/>
  <c r="L46" i="31"/>
  <c r="L23" i="31"/>
  <c r="E16" i="13" l="1"/>
  <c r="H41" i="9"/>
  <c r="H40" i="9"/>
  <c r="H21" i="9"/>
  <c r="H20" i="9"/>
  <c r="H48" i="8"/>
  <c r="H47" i="8"/>
  <c r="H24" i="8"/>
  <c r="H23" i="8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28" i="31"/>
  <c r="L22" i="31"/>
  <c r="L2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5" i="31"/>
  <c r="G74" i="26"/>
  <c r="B74" i="26"/>
  <c r="E15" i="13" l="1"/>
  <c r="C74" i="26" l="1"/>
  <c r="D74" i="26"/>
  <c r="E74" i="26"/>
  <c r="F74" i="26"/>
  <c r="I44" i="29"/>
  <c r="H51" i="29" s="1"/>
  <c r="E14" i="13"/>
  <c r="H39" i="9"/>
  <c r="H19" i="9"/>
  <c r="H46" i="8"/>
  <c r="H22" i="8"/>
  <c r="E13" i="13" l="1"/>
  <c r="H38" i="9"/>
  <c r="H18" i="9"/>
  <c r="H45" i="8"/>
  <c r="H21" i="8"/>
  <c r="H20" i="8"/>
  <c r="E12" i="13" l="1"/>
  <c r="H37" i="9"/>
  <c r="H17" i="9"/>
  <c r="H44" i="8"/>
  <c r="E11" i="13" l="1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4" i="29" s="1"/>
  <c r="D49" i="29"/>
  <c r="C49" i="29"/>
  <c r="D35" i="29"/>
  <c r="C35" i="29"/>
  <c r="D17" i="29"/>
  <c r="C17" i="29"/>
  <c r="D12" i="29"/>
  <c r="C12" i="29"/>
  <c r="C4" i="29"/>
  <c r="B17" i="19"/>
  <c r="C5" i="19" s="1"/>
  <c r="E10" i="13"/>
  <c r="E9" i="13"/>
  <c r="E8" i="13"/>
  <c r="E7" i="13"/>
  <c r="E6" i="13"/>
  <c r="E5" i="13"/>
  <c r="I34" i="29"/>
  <c r="H36" i="29" s="1"/>
  <c r="B16" i="24"/>
  <c r="H46" i="29"/>
  <c r="I21" i="29"/>
  <c r="H21" i="29" s="1"/>
  <c r="D4" i="29"/>
  <c r="C16" i="24"/>
  <c r="D16" i="24"/>
  <c r="E16" i="24"/>
  <c r="F16" i="24"/>
  <c r="G16" i="24"/>
  <c r="C10" i="22"/>
  <c r="D10" i="22"/>
  <c r="E10" i="22"/>
  <c r="F10" i="22"/>
  <c r="G10" i="22"/>
  <c r="B10" i="22"/>
  <c r="I12" i="29"/>
  <c r="H12" i="29" s="1"/>
  <c r="C12" i="19" l="1"/>
  <c r="C16" i="19"/>
  <c r="H24" i="29"/>
  <c r="H23" i="29"/>
  <c r="H6" i="29"/>
  <c r="C15" i="19"/>
  <c r="C11" i="19"/>
  <c r="C14" i="19"/>
  <c r="C13" i="19"/>
  <c r="H22" i="29"/>
  <c r="H37" i="29"/>
  <c r="H35" i="29"/>
  <c r="H13" i="29"/>
  <c r="H14" i="29"/>
  <c r="H48" i="29"/>
  <c r="H16" i="29"/>
  <c r="H15" i="29"/>
  <c r="H39" i="29"/>
  <c r="H50" i="29"/>
  <c r="H44" i="29"/>
  <c r="H38" i="29"/>
  <c r="H47" i="29"/>
  <c r="H17" i="29"/>
  <c r="H34" i="29"/>
  <c r="H7" i="29"/>
  <c r="H40" i="29"/>
  <c r="C4" i="19"/>
  <c r="C9" i="19"/>
  <c r="C8" i="19"/>
  <c r="C7" i="19"/>
  <c r="C6" i="19"/>
  <c r="C10" i="19"/>
  <c r="H8" i="29"/>
  <c r="H49" i="29"/>
  <c r="H45" i="29"/>
  <c r="H5" i="29"/>
  <c r="H9" i="29"/>
  <c r="C17" i="19" l="1"/>
</calcChain>
</file>

<file path=xl/sharedStrings.xml><?xml version="1.0" encoding="utf-8"?>
<sst xmlns="http://schemas.openxmlformats.org/spreadsheetml/2006/main" count="508" uniqueCount="344">
  <si>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</si>
  <si>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</si>
  <si>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</si>
  <si>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</si>
  <si>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</si>
  <si>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</si>
  <si>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</si>
  <si>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</si>
  <si>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</si>
  <si>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</si>
  <si>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</si>
  <si>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</si>
  <si>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</si>
  <si>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</si>
  <si>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</si>
  <si>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</si>
  <si>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</si>
  <si>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</si>
  <si>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</si>
  <si>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</si>
  <si>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</si>
  <si>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</si>
  <si>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</si>
  <si>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</si>
  <si>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</si>
  <si>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</si>
  <si>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</si>
  <si>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</si>
  <si>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</si>
  <si>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</si>
  <si>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</si>
  <si>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</si>
  <si>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</si>
  <si>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</si>
  <si>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</si>
  <si>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</si>
  <si>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</si>
  <si>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</si>
  <si>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</si>
  <si>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</si>
  <si>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</si>
  <si>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</si>
  <si>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</si>
  <si>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</si>
  <si>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</si>
  <si>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</si>
  <si>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</si>
  <si>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</si>
  <si>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</si>
  <si>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</si>
  <si>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</si>
  <si>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</si>
  <si>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</si>
  <si>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</si>
  <si>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</si>
  <si>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</si>
  <si>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</si>
  <si>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</si>
  <si>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</si>
  <si>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</si>
  <si>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</si>
  <si>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</si>
  <si>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</si>
  <si>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</si>
  <si>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</si>
  <si>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</si>
  <si>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</si>
  <si>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</si>
  <si>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</si>
  <si>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</si>
  <si>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</si>
  <si>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Kommuninvest ekonomisk förening</t>
  </si>
  <si>
    <t>Skandia</t>
  </si>
  <si>
    <t>AMF Pension</t>
  </si>
  <si>
    <t>Länsförsäkringar</t>
  </si>
  <si>
    <t>Nordea Liv</t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</si>
  <si>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</si>
  <si>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</si>
  <si>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</si>
  <si>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</si>
  <si>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</si>
  <si>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</si>
  <si>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</si>
  <si>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</si>
  <si>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</si>
  <si>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</si>
  <si>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</si>
  <si>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</si>
  <si>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</si>
  <si>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</si>
  <si>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</si>
  <si>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</si>
  <si>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</si>
  <si>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</si>
  <si>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</si>
  <si>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</si>
  <si>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</si>
  <si>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</si>
  <si>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</si>
  <si>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</si>
  <si>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</si>
  <si>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</si>
  <si>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</si>
  <si>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</si>
  <si>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</si>
  <si>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</si>
  <si>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</si>
  <si>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</si>
  <si>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</si>
  <si>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</si>
  <si>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</si>
  <si>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</si>
  <si>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</si>
  <si>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</si>
  <si>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</si>
  <si>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</si>
  <si>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2</t>
    </r>
    <r>
      <rPr>
        <sz val="8"/>
        <rFont val="Arial"/>
        <family val="2"/>
      </rPr>
      <t xml:space="preserve">    Average during the year.</t>
    </r>
  </si>
  <si>
    <r>
      <t>the public</t>
    </r>
    <r>
      <rPr>
        <b/>
        <vertAlign val="superscript"/>
        <sz val="8"/>
        <rFont val="Arial"/>
        <family val="2"/>
      </rPr>
      <t>4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</si>
  <si>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</si>
  <si>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</si>
  <si>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</si>
  <si>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</si>
  <si>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</si>
  <si>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</si>
  <si>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</si>
  <si>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</si>
  <si>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</si>
  <si>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</si>
  <si>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</si>
  <si>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</si>
  <si>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</si>
  <si>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</si>
  <si>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</si>
  <si>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</si>
  <si>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</si>
  <si>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</si>
  <si>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</si>
  <si>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</si>
  <si>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</si>
  <si>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</si>
  <si>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</si>
  <si>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</si>
  <si>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</si>
  <si>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</si>
  <si>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</si>
  <si>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</si>
  <si>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</si>
  <si>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</si>
  <si>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</si>
  <si>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</si>
  <si>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</si>
  <si>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</si>
  <si>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</si>
  <si>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</si>
  <si>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</si>
  <si>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</si>
  <si>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</si>
  <si>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</si>
  <si>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</si>
  <si>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</si>
  <si>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</si>
  <si>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</si>
  <si>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</si>
  <si>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</si>
  <si>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</si>
  <si>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</si>
  <si>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</si>
  <si>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</si>
  <si>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</si>
  <si>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</si>
  <si>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</si>
  <si>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</si>
  <si>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</si>
  <si>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</si>
  <si>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</si>
  <si>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</si>
  <si>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</si>
  <si>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</si>
  <si>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</si>
  <si>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</si>
  <si>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</si>
  <si>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</si>
  <si>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</si>
  <si>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</si>
  <si>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</si>
  <si>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</si>
  <si>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Total number, millions</t>
  </si>
  <si>
    <t>debit cards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</si>
  <si>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</si>
  <si>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</si>
  <si>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</si>
  <si>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Sparbanken Eken</t>
  </si>
  <si>
    <t>Sparbanken Göinge</t>
  </si>
  <si>
    <t>Erik Penser Bankaktiebolag</t>
  </si>
  <si>
    <t>credit cards and other cards</t>
  </si>
  <si>
    <t>E-invoice, private customers</t>
  </si>
  <si>
    <t>Number of E-invoices, millions</t>
  </si>
  <si>
    <t>Total residential lending to the public</t>
  </si>
  <si>
    <t>Volvofinans Bank</t>
  </si>
  <si>
    <t>Forex Bank</t>
  </si>
  <si>
    <t>OK-Q8 Bank</t>
  </si>
  <si>
    <t>By collateral</t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</si>
  <si>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</si>
  <si>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</si>
  <si>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</si>
  <si>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</si>
  <si>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</si>
  <si>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 xml:space="preserve">Handelsbanken Liv 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</si>
  <si>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</si>
  <si>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</si>
  <si>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</si>
  <si>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</si>
  <si>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</si>
  <si>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ATMs (Autom. Teller Machines)</t>
  </si>
  <si>
    <t>(Point of Sale) Card terminals</t>
  </si>
  <si>
    <t>Tot. number of transactions, millions</t>
  </si>
  <si>
    <t xml:space="preserve">Number of cards (w. payment </t>
  </si>
  <si>
    <t>function)</t>
  </si>
  <si>
    <t>IKANO Bank</t>
  </si>
  <si>
    <t>Bergslagens Sparbank</t>
  </si>
  <si>
    <t>Marginalen Bank</t>
  </si>
  <si>
    <t>Deposits fr.</t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</si>
  <si>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</si>
  <si>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</si>
  <si>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</si>
  <si>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</si>
  <si>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t>Lending to Swedish households and non-financial companies (Million SEK)</t>
  </si>
  <si>
    <t>Includes deposits and lending from Swedbank, Swedbank Finans, Swedbank Hypotek, FSB Bolåndirekt Bank (until 2003) and Entercard.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</si>
  <si>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</si>
  <si>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</si>
  <si>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</si>
  <si>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Source: SCB</t>
  </si>
  <si>
    <t>Roslagens Sparbank</t>
  </si>
  <si>
    <t>Source: The National Federation of Independent Savings Banks and Sparbanken Syd.</t>
  </si>
  <si>
    <t>Source: Insurance Sweden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</si>
  <si>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</si>
  <si>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</si>
  <si>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</si>
  <si>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</si>
  <si>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</si>
  <si>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</si>
  <si>
    <t>Sparbanken Alingsås</t>
  </si>
  <si>
    <t xml:space="preserve">     acquires loans primarily from SBAB Bank. A large share of SBAB Bank's lending is in this way transferred to SCBC.</t>
  </si>
  <si>
    <t xml:space="preserve">     issuance of covered bonds secured on residential lending. SCBC does not pursue any own lending activities but instead </t>
  </si>
  <si>
    <t xml:space="preserve">Includes deposits and lending from Handelsbanken, Handelsbanken Finans, Stadshypotek, Handelsbanken Hypotek (until 2002) and </t>
  </si>
  <si>
    <t>Stadshypotek Bank (until 2006).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</si>
  <si>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</si>
  <si>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</si>
  <si>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</si>
  <si>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</si>
  <si>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Alecta</t>
  </si>
  <si>
    <t>Sparbanken Västra Mälardalen</t>
  </si>
  <si>
    <t>Banknotes and coins in circulation</t>
  </si>
  <si>
    <t>Yealy average, SEK billion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</si>
  <si>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</si>
  <si>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t xml:space="preserve">     agents like i.e. retail stores.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</si>
  <si>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</si>
  <si>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>SBAB Bank</t>
    </r>
    <r>
      <rPr>
        <vertAlign val="superscript"/>
        <sz val="10"/>
        <rFont val="Arial"/>
        <family val="2"/>
      </rPr>
      <t>5</t>
    </r>
  </si>
  <si>
    <r>
      <t>Other banks</t>
    </r>
    <r>
      <rPr>
        <vertAlign val="superscript"/>
        <sz val="10"/>
        <rFont val="Arial"/>
        <family val="2"/>
      </rPr>
      <t>6</t>
    </r>
  </si>
  <si>
    <r>
      <t>Other inst.</t>
    </r>
    <r>
      <rPr>
        <vertAlign val="superscript"/>
        <sz val="10"/>
        <rFont val="Arial"/>
        <family val="2"/>
      </rPr>
      <t>7</t>
    </r>
  </si>
  <si>
    <t>Includes depostis and lending from SBAB Bank, SCBC AB, Frispar Bolån och Sveriges Bostadsfinansierings AB.</t>
  </si>
  <si>
    <t>Mortgage Lending Institutions, Fincance companies and other credit institutions.</t>
  </si>
  <si>
    <t>TF Bank</t>
  </si>
  <si>
    <t>Amfa Bank</t>
  </si>
  <si>
    <t>Following banks are since last year no longer registered as bank at the Finansinspektionen (FSA):</t>
  </si>
  <si>
    <t>Orusts Sparbank</t>
  </si>
  <si>
    <t xml:space="preserve">Sparbanken i Enköping </t>
  </si>
  <si>
    <t>31 Dec '15</t>
  </si>
  <si>
    <t>Payments in Real Time (Swish)</t>
  </si>
  <si>
    <t>change from last year, percent</t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</si>
  <si>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</si>
  <si>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</si>
  <si>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Nordea Bank</t>
    </r>
    <r>
      <rPr>
        <vertAlign val="superscript"/>
        <sz val="9"/>
        <rFont val="Arial"/>
        <family val="2"/>
      </rPr>
      <t>5</t>
    </r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</si>
  <si>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</si>
  <si>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</si>
  <si>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</si>
  <si>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</si>
  <si>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</si>
  <si>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r>
      <t>Swedbank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</si>
  <si>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</si>
  <si>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t>Nordax Bank</t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</si>
  <si>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</si>
  <si>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</si>
  <si>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t>DNB Bank, branch</t>
  </si>
  <si>
    <t>Santander Consumer Bank, branch</t>
  </si>
  <si>
    <t>PBB Deutsche Pfandbriefbank, branch</t>
  </si>
  <si>
    <t>Ålandsbanken, branch</t>
  </si>
  <si>
    <t>J.P. Morgan Europe, branch</t>
  </si>
  <si>
    <t>BNP Paribas Fortis Bank, branch</t>
  </si>
  <si>
    <t>The Royal Bank of Scotland UK, branch</t>
  </si>
  <si>
    <t>Aareal Bank, branch</t>
  </si>
  <si>
    <t>Deutsche Bank, branch</t>
  </si>
  <si>
    <t>UBS Switzerland Stockholm, branch</t>
  </si>
  <si>
    <t>Standard Chartered Bank, branch</t>
  </si>
  <si>
    <t>Evli Bank, branch</t>
  </si>
  <si>
    <t>UBS UK Stockholm, branch</t>
  </si>
  <si>
    <r>
      <t>Bank of China, branch</t>
    </r>
    <r>
      <rPr>
        <vertAlign val="superscript"/>
        <sz val="9"/>
        <rFont val="Arial"/>
        <family val="2"/>
      </rPr>
      <t>12</t>
    </r>
  </si>
  <si>
    <t>Barclays Bank, branch</t>
  </si>
  <si>
    <t>BIGBANK, branch</t>
  </si>
  <si>
    <t>Catella Bank, branch</t>
  </si>
  <si>
    <t>Eika Kredittbank, branch</t>
  </si>
  <si>
    <t>J.P. Morgan Securities, branch</t>
  </si>
  <si>
    <t>Northern Trust Global Services, branch</t>
  </si>
  <si>
    <t>Toyota Kreditbank, branch</t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</si>
  <si>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</si>
  <si>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</si>
  <si>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>5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</si>
  <si>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</si>
  <si>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</si>
  <si>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</si>
  <si>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   The legal name of the branch is Bank of China (Luxemburg) S.A., Stockholm branch. </t>
    </r>
  </si>
  <si>
    <r>
      <t>Swed-bank</t>
    </r>
    <r>
      <rPr>
        <vertAlign val="superscript"/>
        <sz val="10"/>
        <rFont val="Arial"/>
        <family val="2"/>
      </rPr>
      <t>1</t>
    </r>
  </si>
  <si>
    <r>
      <t>Handels-banken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</si>
  <si>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</si>
  <si>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</si>
  <si>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t>Total all savings banks (47)</t>
  </si>
  <si>
    <t>31 Dec '16</t>
  </si>
  <si>
    <t>1  Commercial banks, December 31, 2016</t>
  </si>
  <si>
    <t>Collector Bank</t>
  </si>
  <si>
    <r>
      <t>Bluestep Bank</t>
    </r>
    <r>
      <rPr>
        <vertAlign val="superscript"/>
        <sz val="9"/>
        <rFont val="Arial"/>
        <family val="2"/>
      </rPr>
      <t>9</t>
    </r>
  </si>
  <si>
    <r>
      <t>SEB Kort Bank</t>
    </r>
    <r>
      <rPr>
        <vertAlign val="superscript"/>
        <sz val="9"/>
        <rFont val="Arial"/>
        <family val="2"/>
      </rPr>
      <t>11</t>
    </r>
  </si>
  <si>
    <r>
      <t>Netfonds</t>
    </r>
    <r>
      <rPr>
        <vertAlign val="superscript"/>
        <sz val="9"/>
        <rFont val="Arial"/>
        <family val="2"/>
      </rPr>
      <t>16</t>
    </r>
  </si>
  <si>
    <t>Lån &amp; Spar Sverige, branch</t>
  </si>
  <si>
    <r>
      <t>Citibank Europe, branch</t>
    </r>
    <r>
      <rPr>
        <vertAlign val="superscript"/>
        <sz val="9"/>
        <rFont val="Arial"/>
        <family val="2"/>
      </rPr>
      <t>10</t>
    </r>
  </si>
  <si>
    <r>
      <t>Crédit Agricole CIB, branch</t>
    </r>
    <r>
      <rPr>
        <vertAlign val="superscript"/>
        <sz val="9"/>
        <rFont val="Arial"/>
        <family val="2"/>
      </rPr>
      <t>13</t>
    </r>
  </si>
  <si>
    <r>
      <t>Renault Finance Nordic bankbranch</t>
    </r>
    <r>
      <rPr>
        <vertAlign val="superscript"/>
        <sz val="9"/>
        <rFont val="Arial"/>
        <family val="2"/>
      </rPr>
      <t>14</t>
    </r>
  </si>
  <si>
    <r>
      <t>UBS Europe, branch</t>
    </r>
    <r>
      <rPr>
        <vertAlign val="superscript"/>
        <sz val="9"/>
        <rFont val="Arial"/>
        <family val="2"/>
      </rPr>
      <t>15</t>
    </r>
  </si>
  <si>
    <r>
      <t>Credit Suisse, branch</t>
    </r>
    <r>
      <rPr>
        <vertAlign val="superscript"/>
        <sz val="9"/>
        <rFont val="Arial"/>
        <family val="2"/>
      </rPr>
      <t>17</t>
    </r>
  </si>
  <si>
    <r>
      <t xml:space="preserve">9       </t>
    </r>
    <r>
      <rPr>
        <sz val="8"/>
        <rFont val="Arial"/>
        <family val="2"/>
      </rPr>
      <t>Bluestep Bank received banking licence during 2016.</t>
    </r>
  </si>
  <si>
    <r>
      <t xml:space="preserve">10     </t>
    </r>
    <r>
      <rPr>
        <sz val="8"/>
        <rFont val="Arial"/>
        <family val="2"/>
      </rPr>
      <t>The bank branch has changed name from Citibank International, branch.</t>
    </r>
  </si>
  <si>
    <r>
      <t xml:space="preserve">11     </t>
    </r>
    <r>
      <rPr>
        <sz val="8"/>
        <rFont val="Arial"/>
        <family val="2"/>
      </rPr>
      <t>The figures excludes the SEB Kort Banks' foreign branches.</t>
    </r>
  </si>
  <si>
    <r>
      <t xml:space="preserve">13 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</si>
  <si>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 xml:space="preserve">14      </t>
    </r>
    <r>
      <rPr>
        <sz val="8"/>
        <rFont val="Arial"/>
        <family val="2"/>
      </rPr>
      <t>The legal name of the branch is Renault Finance Nordic Bank branch to RCI Banque SA France.</t>
    </r>
  </si>
  <si>
    <r>
      <t xml:space="preserve">15   </t>
    </r>
    <r>
      <rPr>
        <sz val="8"/>
        <rFont val="Arial"/>
        <family val="2"/>
      </rPr>
      <t xml:space="preserve">  The bank branch has changed name from UBS Switzerland Stockholm, branch.</t>
    </r>
  </si>
  <si>
    <r>
      <t xml:space="preserve">16     </t>
    </r>
    <r>
      <rPr>
        <sz val="8"/>
        <rFont val="Arial"/>
        <family val="2"/>
      </rPr>
      <t xml:space="preserve"> Netfonds received banking licence during 2016.</t>
    </r>
  </si>
  <si>
    <r>
      <t xml:space="preserve">17      </t>
    </r>
    <r>
      <rPr>
        <sz val="8"/>
        <rFont val="Arial"/>
        <family val="2"/>
      </rPr>
      <t>The legal name of the branch is Credit Suisse International, (UK) Bank Sweden Branch.</t>
    </r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</si>
  <si>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2016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</si>
  <si>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2016-12-31</t>
    </r>
  </si>
  <si>
    <t>9  Corporate finance institutions, December 31, 2016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</si>
  <si>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2016</t>
    </r>
  </si>
  <si>
    <t>SPP</t>
  </si>
  <si>
    <t>Avanza</t>
  </si>
  <si>
    <t>Folksam (incl. KPA och Förenade Liv)</t>
  </si>
  <si>
    <t>Number of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</si>
</sst>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yyyy"/>
    <numFmt numFmtId="167" formatCode="yyyy;@"/>
  </numFmts>
  <fonts count="3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39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15" fillId="0" borderId="0" xfId="0" applyFont="1" applyBorder="1" applyAlignment="1">
      <alignment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14" fontId="33" fillId="0" borderId="1" xfId="0" quotePrefix="1" applyNumberFormat="1" applyFont="1" applyBorder="1" applyAlignment="1">
      <alignment horizontal="right"/>
    </xf>
    <xf numFmtId="9" fontId="34" fillId="0" borderId="0" xfId="3" applyNumberFormat="1" applyFont="1" applyFill="1"/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2" applyFont="1"/>
    <xf numFmtId="0" fontId="35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4" fillId="0" borderId="0" xfId="0" applyFont="1" applyFill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/>
    <xf numFmtId="9" fontId="34" fillId="0" borderId="0" xfId="0" applyNumberFormat="1" applyFont="1" applyFill="1"/>
    <xf numFmtId="0" fontId="4" fillId="0" borderId="2" xfId="0" quotePrefix="1" applyNumberFormat="1" applyFont="1" applyFill="1" applyBorder="1" applyAlignment="1">
      <alignment horizontal="right"/>
    </xf>
    <xf numFmtId="0" fontId="16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9" fillId="0" borderId="0" xfId="2" applyFont="1" applyFill="1" applyBorder="1" applyAlignment="1">
      <alignment vertical="top"/>
    </xf>
    <xf numFmtId="0" fontId="16" fillId="0" borderId="0" xfId="2" applyFont="1" applyBorder="1" applyAlignment="1">
      <alignment vertical="top"/>
    </xf>
    <xf numFmtId="3" fontId="4" fillId="0" borderId="0" xfId="2" applyNumberFormat="1" applyBorder="1" applyAlignment="1">
      <alignment vertical="top"/>
    </xf>
    <xf numFmtId="0" fontId="4" fillId="0" borderId="0" xfId="2" applyAlignment="1">
      <alignment vertical="top"/>
    </xf>
    <xf numFmtId="3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/>
    <xf numFmtId="3" fontId="1" fillId="0" borderId="0" xfId="0" applyNumberFormat="1" applyFont="1"/>
    <xf numFmtId="0" fontId="16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6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0" fontId="4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Fill="1" applyAlignment="1"/>
    <xf numFmtId="0" fontId="1" fillId="0" borderId="1" xfId="0" applyFont="1" applyFill="1" applyBorder="1"/>
    <xf numFmtId="1" fontId="33" fillId="0" borderId="0" xfId="0" applyNumberFormat="1" applyFont="1" applyFill="1"/>
    <xf numFmtId="1" fontId="4" fillId="0" borderId="0" xfId="0" applyNumberFormat="1" applyFont="1" applyFill="1" applyBorder="1"/>
    <xf numFmtId="0" fontId="12" fillId="0" borderId="0" xfId="0" applyFont="1" applyFill="1" applyAlignment="1"/>
    <xf numFmtId="0" fontId="0" fillId="0" borderId="0" xfId="0" applyFill="1" applyAlignment="1"/>
    <xf numFmtId="1" fontId="33" fillId="0" borderId="1" xfId="0" applyNumberFormat="1" applyFont="1" applyFill="1" applyBorder="1"/>
    <xf numFmtId="4" fontId="15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3" fontId="1" fillId="0" borderId="0" xfId="0" applyNumberFormat="1" applyFont="1" applyAlignment="1" applyProtection="1">
      <protection locked="0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33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3" fillId="0" borderId="1" xfId="0" quotePrefix="1" applyNumberFormat="1" applyFont="1" applyFill="1" applyBorder="1"/>
    <xf numFmtId="165" fontId="4" fillId="0" borderId="0" xfId="0" applyNumberFormat="1" applyFont="1" applyFill="1"/>
    <xf numFmtId="165" fontId="33" fillId="0" borderId="0" xfId="0" applyNumberFormat="1" applyFont="1" applyFill="1" applyBorder="1"/>
    <xf numFmtId="165" fontId="33" fillId="0" borderId="0" xfId="0" applyNumberFormat="1" applyFont="1" applyFill="1"/>
    <xf numFmtId="0" fontId="6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0" fontId="12" fillId="0" borderId="0" xfId="0" applyFont="1" applyFill="1" applyAlignment="1">
      <alignment horizontal="left"/>
    </xf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 x14ac:dyDescent="0.25">
      <c r="A1" s="8" t="s">
        <v>77</v>
      </c>
    </row>
    <row r="3" spans="1:9" x14ac:dyDescent="0.2">
      <c r="A3" s="75" t="s">
        <v>78</v>
      </c>
      <c r="B3" s="5"/>
      <c r="C3" s="79" t="s">
        <v>267</v>
      </c>
      <c r="D3" s="191" t="s">
        <v>316</v>
      </c>
      <c r="F3" s="75" t="s">
        <v>96</v>
      </c>
      <c r="G3" s="5"/>
      <c r="H3" s="5"/>
      <c r="I3" s="191" t="s">
        <v>316</v>
      </c>
    </row>
    <row r="4" spans="1:9" x14ac:dyDescent="0.2">
      <c r="A4" t="s">
        <v>79</v>
      </c>
      <c r="C4">
        <f>SUM(C5:C9)</f>
        <v>116</v>
      </c>
      <c r="D4">
        <f>SUM(D5:D9)</f>
        <v>117</v>
      </c>
      <c r="F4" t="s">
        <v>97</v>
      </c>
      <c r="H4" s="76">
        <f>SUM(I5:I9)/I4</f>
        <v>1</v>
      </c>
      <c r="I4" s="2">
        <f>SUM(I5:I9)</f>
        <v>3926.5108648</v>
      </c>
    </row>
    <row r="5" spans="1:9" s="77" customFormat="1" ht="13.5" x14ac:dyDescent="0.25">
      <c r="A5" s="77" t="s">
        <v>84</v>
      </c>
      <c r="B5" s="77" t="s">
        <v>80</v>
      </c>
      <c r="C5" s="118">
        <v>38</v>
      </c>
      <c r="D5" s="118">
        <v>39</v>
      </c>
      <c r="F5" s="77" t="s">
        <v>84</v>
      </c>
      <c r="G5" s="77" t="s">
        <v>98</v>
      </c>
      <c r="H5" s="78">
        <f>I5/I$4</f>
        <v>0.42768623238879977</v>
      </c>
      <c r="I5" s="95">
        <v>1679.3146382</v>
      </c>
    </row>
    <row r="6" spans="1:9" s="77" customFormat="1" ht="13.5" x14ac:dyDescent="0.25">
      <c r="B6" s="77" t="s">
        <v>81</v>
      </c>
      <c r="C6" s="118">
        <v>0</v>
      </c>
      <c r="D6" s="118">
        <v>1</v>
      </c>
      <c r="G6" s="77" t="s">
        <v>99</v>
      </c>
      <c r="H6" s="78">
        <f>I6/I$4</f>
        <v>0.23016742294078271</v>
      </c>
      <c r="I6" s="95">
        <v>903.75488690000009</v>
      </c>
    </row>
    <row r="7" spans="1:9" s="77" customFormat="1" ht="13.5" x14ac:dyDescent="0.25">
      <c r="B7" s="77" t="s">
        <v>127</v>
      </c>
      <c r="C7" s="118">
        <v>29</v>
      </c>
      <c r="D7" s="118">
        <v>28</v>
      </c>
      <c r="G7" s="77" t="s">
        <v>100</v>
      </c>
      <c r="H7" s="78">
        <f>I7/I$4</f>
        <v>3.8460762086212172E-2</v>
      </c>
      <c r="I7" s="95">
        <v>151.0166002</v>
      </c>
    </row>
    <row r="8" spans="1:9" s="77" customFormat="1" ht="13.5" x14ac:dyDescent="0.25">
      <c r="B8" s="77" t="s">
        <v>30</v>
      </c>
      <c r="C8" s="118">
        <v>47</v>
      </c>
      <c r="D8" s="118">
        <v>47</v>
      </c>
      <c r="G8" s="77" t="s">
        <v>101</v>
      </c>
      <c r="H8" s="78">
        <f>I8/I$4</f>
        <v>0.22503047848945812</v>
      </c>
      <c r="I8" s="95">
        <v>883.58461869999996</v>
      </c>
    </row>
    <row r="9" spans="1:9" ht="13.5" x14ac:dyDescent="0.25">
      <c r="B9" s="77" t="s">
        <v>82</v>
      </c>
      <c r="C9" s="118">
        <v>2</v>
      </c>
      <c r="D9" s="118">
        <v>2</v>
      </c>
      <c r="F9" s="77"/>
      <c r="G9" s="77" t="s">
        <v>44</v>
      </c>
      <c r="H9" s="78">
        <f>I9/I$4</f>
        <v>7.8655104094747227E-2</v>
      </c>
      <c r="I9" s="95">
        <v>308.84012079999997</v>
      </c>
    </row>
    <row r="11" spans="1:9" x14ac:dyDescent="0.2">
      <c r="A11" s="158" t="s">
        <v>83</v>
      </c>
      <c r="B11" s="45"/>
      <c r="C11" s="79" t="s">
        <v>267</v>
      </c>
      <c r="D11" s="191" t="s">
        <v>316</v>
      </c>
      <c r="F11" s="75" t="s">
        <v>102</v>
      </c>
      <c r="G11" s="5"/>
      <c r="H11" s="5"/>
      <c r="I11" s="191" t="s">
        <v>316</v>
      </c>
    </row>
    <row r="12" spans="1:9" x14ac:dyDescent="0.2">
      <c r="A12" s="44" t="s">
        <v>79</v>
      </c>
      <c r="B12" s="44"/>
      <c r="C12" s="90">
        <f>C13+C14</f>
        <v>1644</v>
      </c>
      <c r="D12" s="90">
        <f>D13+D14</f>
        <v>1514</v>
      </c>
      <c r="F12" t="s">
        <v>103</v>
      </c>
      <c r="H12" s="76">
        <f>SUM(I13:I17)/I12</f>
        <v>1</v>
      </c>
      <c r="I12" s="14">
        <f>SUM(I13:I17)</f>
        <v>4122.0845722000004</v>
      </c>
    </row>
    <row r="13" spans="1:9" s="77" customFormat="1" ht="13.5" x14ac:dyDescent="0.25">
      <c r="A13" s="118" t="s">
        <v>84</v>
      </c>
      <c r="B13" s="118" t="s">
        <v>85</v>
      </c>
      <c r="C13" s="118">
        <v>1499</v>
      </c>
      <c r="D13" s="95">
        <v>1370</v>
      </c>
      <c r="F13" s="77" t="s">
        <v>84</v>
      </c>
      <c r="G13" s="77" t="s">
        <v>98</v>
      </c>
      <c r="H13" s="78">
        <f>I13/I$12</f>
        <v>0.28863082497723042</v>
      </c>
      <c r="I13" s="295">
        <v>1189.7606707</v>
      </c>
    </row>
    <row r="14" spans="1:9" s="77" customFormat="1" ht="13.5" x14ac:dyDescent="0.25">
      <c r="A14" s="118"/>
      <c r="B14" s="118" t="s">
        <v>30</v>
      </c>
      <c r="C14" s="118">
        <v>145</v>
      </c>
      <c r="D14" s="118">
        <v>144</v>
      </c>
      <c r="G14" s="77" t="s">
        <v>99</v>
      </c>
      <c r="H14" s="78">
        <f>I14/I$12</f>
        <v>0.31236673121259934</v>
      </c>
      <c r="I14" s="295">
        <v>1287.6020836</v>
      </c>
    </row>
    <row r="15" spans="1:9" ht="13.5" x14ac:dyDescent="0.25">
      <c r="A15" s="234"/>
      <c r="B15" s="44"/>
      <c r="C15" s="44"/>
      <c r="D15" s="44"/>
      <c r="F15" s="77"/>
      <c r="G15" s="77" t="s">
        <v>100</v>
      </c>
      <c r="H15" s="78">
        <f>I15/I$12</f>
        <v>3.3058544436236834E-2</v>
      </c>
      <c r="I15" s="295">
        <v>136.270116</v>
      </c>
    </row>
    <row r="16" spans="1:9" ht="13.5" x14ac:dyDescent="0.25">
      <c r="A16" s="158" t="s">
        <v>86</v>
      </c>
      <c r="B16" s="158"/>
      <c r="C16" s="173">
        <v>2015</v>
      </c>
      <c r="D16" s="173">
        <v>2016</v>
      </c>
      <c r="F16" s="77"/>
      <c r="G16" s="77" t="s">
        <v>101</v>
      </c>
      <c r="H16" s="78">
        <f>I16/I$12</f>
        <v>0.3261788815949514</v>
      </c>
      <c r="I16" s="295">
        <v>1344.5369355999999</v>
      </c>
    </row>
    <row r="17" spans="1:12" ht="13.5" x14ac:dyDescent="0.25">
      <c r="A17" s="44" t="s">
        <v>79</v>
      </c>
      <c r="B17" s="44"/>
      <c r="C17" s="90">
        <f>SUM(C18:C19)</f>
        <v>40248</v>
      </c>
      <c r="D17" s="90">
        <f>SUM(D18:D19)</f>
        <v>39923</v>
      </c>
      <c r="F17" s="77"/>
      <c r="G17" s="77" t="s">
        <v>44</v>
      </c>
      <c r="H17" s="78">
        <f>I17/I$12</f>
        <v>3.9765017778981893E-2</v>
      </c>
      <c r="I17" s="295">
        <v>163.9147663</v>
      </c>
    </row>
    <row r="18" spans="1:12" ht="13.5" x14ac:dyDescent="0.25">
      <c r="A18" s="118" t="s">
        <v>84</v>
      </c>
      <c r="B18" s="118" t="s">
        <v>85</v>
      </c>
      <c r="C18" s="95">
        <v>38141</v>
      </c>
      <c r="D18" s="95">
        <v>37876</v>
      </c>
      <c r="F18" s="77"/>
      <c r="G18" s="77"/>
      <c r="H18" s="78"/>
      <c r="I18" s="68"/>
    </row>
    <row r="19" spans="1:12" x14ac:dyDescent="0.2">
      <c r="A19" s="118"/>
      <c r="B19" s="118" t="s">
        <v>30</v>
      </c>
      <c r="C19" s="95">
        <v>2107</v>
      </c>
      <c r="D19" s="95">
        <v>2047</v>
      </c>
      <c r="F19" s="17" t="s">
        <v>197</v>
      </c>
    </row>
    <row r="20" spans="1:12" x14ac:dyDescent="0.2">
      <c r="F20" s="75" t="s">
        <v>164</v>
      </c>
      <c r="G20" s="5"/>
      <c r="H20" s="5"/>
      <c r="I20" s="191" t="s">
        <v>316</v>
      </c>
    </row>
    <row r="21" spans="1:12" x14ac:dyDescent="0.2">
      <c r="A21" s="158" t="s">
        <v>252</v>
      </c>
      <c r="B21" s="158"/>
      <c r="C21" s="299">
        <v>2015</v>
      </c>
      <c r="D21" s="299">
        <v>2016</v>
      </c>
      <c r="F21" t="s">
        <v>103</v>
      </c>
      <c r="H21" s="76">
        <f>(SUM(I22:I24))/I21</f>
        <v>1</v>
      </c>
      <c r="I21" s="1">
        <f>SUM(I22:I23)+SUM(I24:I24)</f>
        <v>3692.0808422999999</v>
      </c>
    </row>
    <row r="22" spans="1:12" ht="13.5" x14ac:dyDescent="0.25">
      <c r="A22" s="44" t="s">
        <v>253</v>
      </c>
      <c r="B22" s="44"/>
      <c r="C22" s="233">
        <v>77</v>
      </c>
      <c r="D22" s="233">
        <v>65</v>
      </c>
      <c r="F22" s="77" t="s">
        <v>84</v>
      </c>
      <c r="G22" s="77" t="s">
        <v>106</v>
      </c>
      <c r="H22" s="78">
        <f>I22/I$21</f>
        <v>0.55777769400550592</v>
      </c>
      <c r="I22" s="95">
        <v>2059.3603383</v>
      </c>
    </row>
    <row r="23" spans="1:12" ht="13.5" x14ac:dyDescent="0.25">
      <c r="A23" s="44"/>
      <c r="B23" s="44"/>
      <c r="C23" s="44"/>
      <c r="D23" s="44"/>
      <c r="F23" s="77"/>
      <c r="G23" s="77" t="s">
        <v>105</v>
      </c>
      <c r="H23" s="78">
        <f>I23/I$21</f>
        <v>0.24545593433849389</v>
      </c>
      <c r="I23" s="95">
        <v>906.24315279999996</v>
      </c>
    </row>
    <row r="24" spans="1:12" ht="13.5" x14ac:dyDescent="0.25">
      <c r="A24" s="158" t="s">
        <v>213</v>
      </c>
      <c r="B24" s="158"/>
      <c r="C24" s="310">
        <v>2015</v>
      </c>
      <c r="D24" s="310">
        <v>2016</v>
      </c>
      <c r="F24" s="77"/>
      <c r="G24" s="77" t="s">
        <v>47</v>
      </c>
      <c r="H24" s="78">
        <f>I24/I$21</f>
        <v>0.19676637165600019</v>
      </c>
      <c r="I24" s="95">
        <v>726.47735120000004</v>
      </c>
    </row>
    <row r="25" spans="1:12" x14ac:dyDescent="0.2">
      <c r="A25" s="44" t="s">
        <v>93</v>
      </c>
      <c r="B25" s="44"/>
      <c r="C25" s="311">
        <v>3285</v>
      </c>
      <c r="D25" s="311">
        <v>2850</v>
      </c>
    </row>
    <row r="26" spans="1:12" x14ac:dyDescent="0.2">
      <c r="A26" s="44" t="s">
        <v>88</v>
      </c>
      <c r="B26" s="44"/>
      <c r="C26" s="44">
        <v>154</v>
      </c>
      <c r="D26" s="44">
        <v>136</v>
      </c>
      <c r="F26" s="96" t="s">
        <v>104</v>
      </c>
      <c r="G26" s="44"/>
      <c r="H26" s="44"/>
      <c r="I26" s="44"/>
    </row>
    <row r="27" spans="1:12" x14ac:dyDescent="0.2">
      <c r="A27" s="44" t="s">
        <v>89</v>
      </c>
      <c r="B27" s="44"/>
      <c r="C27" s="44">
        <v>153</v>
      </c>
      <c r="D27" s="44">
        <v>136</v>
      </c>
      <c r="F27" s="158" t="s">
        <v>166</v>
      </c>
      <c r="G27" s="45"/>
      <c r="H27" s="45"/>
      <c r="I27" s="159"/>
    </row>
    <row r="28" spans="1:12" x14ac:dyDescent="0.2">
      <c r="A28" s="44"/>
      <c r="B28" s="44"/>
      <c r="C28" s="44"/>
      <c r="D28" s="44"/>
      <c r="F28" s="44" t="s">
        <v>165</v>
      </c>
      <c r="G28" s="44"/>
      <c r="H28" s="245">
        <v>2015</v>
      </c>
      <c r="I28" s="245">
        <v>2016</v>
      </c>
      <c r="L28" s="44"/>
    </row>
    <row r="29" spans="1:12" x14ac:dyDescent="0.2">
      <c r="A29" s="158" t="s">
        <v>214</v>
      </c>
      <c r="B29" s="158"/>
      <c r="C29" s="312">
        <v>2015</v>
      </c>
      <c r="D29" s="312">
        <v>2016</v>
      </c>
      <c r="F29" s="118"/>
      <c r="G29" s="160" t="s">
        <v>236</v>
      </c>
      <c r="H29" s="161">
        <v>0.68742153730882372</v>
      </c>
      <c r="I29" s="161">
        <v>0.68962800402754343</v>
      </c>
    </row>
    <row r="30" spans="1:12" x14ac:dyDescent="0.2">
      <c r="A30" s="44" t="s">
        <v>343</v>
      </c>
      <c r="B30" s="44"/>
      <c r="C30" s="311">
        <v>226548</v>
      </c>
      <c r="D30" s="311">
        <v>257874</v>
      </c>
      <c r="F30" s="118"/>
      <c r="G30" s="160" t="s">
        <v>167</v>
      </c>
      <c r="H30" s="161">
        <v>0.22408992091646926</v>
      </c>
      <c r="I30" s="161">
        <v>0.23536238178404645</v>
      </c>
    </row>
    <row r="31" spans="1:12" x14ac:dyDescent="0.2">
      <c r="A31" s="44" t="s">
        <v>88</v>
      </c>
      <c r="B31" s="44"/>
      <c r="C31" s="311">
        <v>2657</v>
      </c>
      <c r="D31" s="311">
        <v>2809</v>
      </c>
      <c r="F31" s="118"/>
      <c r="G31" s="160" t="s">
        <v>168</v>
      </c>
      <c r="H31" s="161">
        <v>8.8488541774707122E-2</v>
      </c>
      <c r="I31" s="161">
        <v>7.5009614188409998E-2</v>
      </c>
    </row>
    <row r="32" spans="1:12" s="77" customFormat="1" ht="13.5" x14ac:dyDescent="0.25">
      <c r="A32" s="44" t="s">
        <v>89</v>
      </c>
      <c r="B32" s="44"/>
      <c r="C32" s="44">
        <v>794</v>
      </c>
      <c r="D32" s="120">
        <v>997</v>
      </c>
      <c r="F32" s="118"/>
      <c r="G32" s="118"/>
      <c r="H32" s="162"/>
      <c r="I32" s="163"/>
    </row>
    <row r="33" spans="1:9" s="77" customFormat="1" x14ac:dyDescent="0.2">
      <c r="A33" s="44"/>
      <c r="B33" s="44"/>
      <c r="C33" s="44"/>
      <c r="D33" s="44"/>
      <c r="F33" s="75" t="s">
        <v>113</v>
      </c>
      <c r="G33" s="5"/>
      <c r="H33" s="5"/>
      <c r="I33" s="191" t="s">
        <v>316</v>
      </c>
    </row>
    <row r="34" spans="1:9" s="77" customFormat="1" x14ac:dyDescent="0.2">
      <c r="A34" s="158" t="s">
        <v>90</v>
      </c>
      <c r="B34" s="158"/>
      <c r="C34" s="312">
        <v>2015</v>
      </c>
      <c r="D34" s="312">
        <v>2016</v>
      </c>
      <c r="F34" s="16" t="s">
        <v>107</v>
      </c>
      <c r="G34" s="6"/>
      <c r="H34" s="71">
        <f>SUM(I35:I40)/I34</f>
        <v>1</v>
      </c>
      <c r="I34" s="292">
        <f>SUM(I35:I40)</f>
        <v>4590.670000000001</v>
      </c>
    </row>
    <row r="35" spans="1:9" s="77" customFormat="1" ht="13.5" x14ac:dyDescent="0.25">
      <c r="A35" s="44" t="s">
        <v>215</v>
      </c>
      <c r="B35" s="44"/>
      <c r="C35" s="90">
        <f>SUM(C36:C41)</f>
        <v>4199</v>
      </c>
      <c r="D35" s="90">
        <f>SUM(D36:D41)</f>
        <v>4777</v>
      </c>
      <c r="F35" s="77" t="s">
        <v>87</v>
      </c>
      <c r="G35" s="77" t="s">
        <v>109</v>
      </c>
      <c r="H35" s="78">
        <f t="shared" ref="H35:H40" si="0">I35/I$34</f>
        <v>0.36342864984849699</v>
      </c>
      <c r="I35" s="179">
        <v>1668.3810000000001</v>
      </c>
    </row>
    <row r="36" spans="1:9" s="77" customFormat="1" ht="13.5" x14ac:dyDescent="0.25">
      <c r="A36" s="118" t="s">
        <v>84</v>
      </c>
      <c r="B36" s="118" t="s">
        <v>91</v>
      </c>
      <c r="C36" s="233">
        <v>0</v>
      </c>
      <c r="D36" s="233">
        <v>0</v>
      </c>
      <c r="F36"/>
      <c r="G36" s="77" t="s">
        <v>108</v>
      </c>
      <c r="H36" s="78">
        <f t="shared" si="0"/>
        <v>0.23370466620340818</v>
      </c>
      <c r="I36" s="179">
        <v>1072.8610000000001</v>
      </c>
    </row>
    <row r="37" spans="1:9" s="77" customFormat="1" ht="13.5" x14ac:dyDescent="0.25">
      <c r="A37" s="118"/>
      <c r="B37" s="118" t="s">
        <v>92</v>
      </c>
      <c r="C37" s="233">
        <v>441</v>
      </c>
      <c r="D37" s="233">
        <v>501</v>
      </c>
      <c r="F37"/>
      <c r="G37" s="77" t="s">
        <v>111</v>
      </c>
      <c r="H37" s="78">
        <f t="shared" si="0"/>
        <v>0.18647844432294194</v>
      </c>
      <c r="I37" s="296">
        <v>856.06100000000004</v>
      </c>
    </row>
    <row r="38" spans="1:9" ht="13.5" x14ac:dyDescent="0.25">
      <c r="A38" s="118"/>
      <c r="B38" s="118" t="s">
        <v>94</v>
      </c>
      <c r="C38" s="233">
        <v>2404</v>
      </c>
      <c r="D38" s="233">
        <v>2672</v>
      </c>
      <c r="G38" s="77" t="s">
        <v>110</v>
      </c>
      <c r="H38" s="78">
        <f t="shared" si="0"/>
        <v>0.18206732350615484</v>
      </c>
      <c r="I38" s="296">
        <v>835.81100000000004</v>
      </c>
    </row>
    <row r="39" spans="1:9" ht="13.5" x14ac:dyDescent="0.25">
      <c r="A39" s="118"/>
      <c r="B39" s="118" t="s">
        <v>128</v>
      </c>
      <c r="C39" s="233">
        <v>58</v>
      </c>
      <c r="D39" s="233">
        <v>59</v>
      </c>
      <c r="G39" s="77" t="s">
        <v>112</v>
      </c>
      <c r="H39" s="78">
        <f t="shared" si="0"/>
        <v>1.9107450546434392E-2</v>
      </c>
      <c r="I39" s="296">
        <v>87.715999999999994</v>
      </c>
    </row>
    <row r="40" spans="1:9" ht="13.5" x14ac:dyDescent="0.25">
      <c r="A40" s="118"/>
      <c r="B40" s="118" t="s">
        <v>129</v>
      </c>
      <c r="C40" s="233">
        <v>1016</v>
      </c>
      <c r="D40" s="233">
        <v>1244</v>
      </c>
      <c r="G40" s="77" t="s">
        <v>44</v>
      </c>
      <c r="H40" s="78">
        <f t="shared" si="0"/>
        <v>1.521346557256348E-2</v>
      </c>
      <c r="I40" s="296">
        <v>69.84</v>
      </c>
    </row>
    <row r="41" spans="1:9" s="77" customFormat="1" x14ac:dyDescent="0.2">
      <c r="A41" s="118"/>
      <c r="B41" s="118" t="s">
        <v>95</v>
      </c>
      <c r="C41" s="233">
        <v>280</v>
      </c>
      <c r="D41" s="233">
        <v>301</v>
      </c>
      <c r="F41"/>
      <c r="G41"/>
      <c r="H41"/>
      <c r="I41"/>
    </row>
    <row r="42" spans="1:9" s="77" customFormat="1" x14ac:dyDescent="0.2">
      <c r="A42" s="44"/>
      <c r="B42" s="44"/>
      <c r="C42" s="44"/>
      <c r="D42" s="44"/>
      <c r="F42" s="17" t="s">
        <v>138</v>
      </c>
      <c r="G42" s="73"/>
      <c r="H42" s="73"/>
      <c r="I42"/>
    </row>
    <row r="43" spans="1:9" s="77" customFormat="1" x14ac:dyDescent="0.2">
      <c r="A43" s="294" t="s">
        <v>268</v>
      </c>
      <c r="B43" s="173"/>
      <c r="C43" s="45">
        <v>2015</v>
      </c>
      <c r="D43" s="45">
        <v>2016</v>
      </c>
      <c r="F43" s="75" t="s">
        <v>144</v>
      </c>
      <c r="G43" s="70"/>
      <c r="H43" s="93"/>
      <c r="I43" s="191" t="s">
        <v>316</v>
      </c>
    </row>
    <row r="44" spans="1:9" s="77" customFormat="1" x14ac:dyDescent="0.2">
      <c r="A44" s="110" t="s">
        <v>88</v>
      </c>
      <c r="B44" s="118"/>
      <c r="C44" s="295">
        <v>79.722696999999997</v>
      </c>
      <c r="D44" s="295">
        <v>167.9</v>
      </c>
      <c r="F44" s="11" t="s">
        <v>114</v>
      </c>
      <c r="H44" s="76">
        <f>SUM(I45:I51)/I44</f>
        <v>1</v>
      </c>
      <c r="I44" s="14">
        <f>SUM(I45:I51)</f>
        <v>3516.4702180999998</v>
      </c>
    </row>
    <row r="45" spans="1:9" s="77" customFormat="1" ht="13.5" x14ac:dyDescent="0.25">
      <c r="A45" s="110" t="s">
        <v>269</v>
      </c>
      <c r="B45" s="118"/>
      <c r="C45" s="192">
        <v>2.8889120487804876</v>
      </c>
      <c r="D45" s="244">
        <v>1.1060501753973528</v>
      </c>
      <c r="F45" s="77" t="s">
        <v>84</v>
      </c>
      <c r="G45" s="77" t="s">
        <v>106</v>
      </c>
      <c r="H45" s="78">
        <f>I45/I$44</f>
        <v>0.56915680826706905</v>
      </c>
      <c r="I45" s="233">
        <v>2001.4229657000001</v>
      </c>
    </row>
    <row r="46" spans="1:9" s="77" customFormat="1" ht="13.5" x14ac:dyDescent="0.25">
      <c r="A46" s="44"/>
      <c r="B46" s="44"/>
      <c r="C46" s="44"/>
      <c r="D46" s="44"/>
      <c r="G46" s="77" t="s">
        <v>105</v>
      </c>
      <c r="H46" s="78">
        <f t="shared" ref="H46:H50" si="1">I46/I$44</f>
        <v>0.25614705324781034</v>
      </c>
      <c r="I46" s="95">
        <v>900.73348419999991</v>
      </c>
    </row>
    <row r="47" spans="1:9" ht="13.5" x14ac:dyDescent="0.25">
      <c r="A47" s="96" t="s">
        <v>216</v>
      </c>
      <c r="B47" s="96"/>
      <c r="C47" s="44"/>
      <c r="D47" s="44"/>
      <c r="F47" s="77"/>
      <c r="G47" s="77" t="s">
        <v>139</v>
      </c>
      <c r="H47" s="78">
        <f t="shared" si="1"/>
        <v>8.0845152714987531E-2</v>
      </c>
      <c r="I47" s="95">
        <v>284.28957179999998</v>
      </c>
    </row>
    <row r="48" spans="1:9" ht="13.5" x14ac:dyDescent="0.25">
      <c r="A48" s="158" t="s">
        <v>217</v>
      </c>
      <c r="B48" s="173"/>
      <c r="C48" s="312">
        <v>2015</v>
      </c>
      <c r="D48" s="312">
        <v>2016</v>
      </c>
      <c r="F48" s="77"/>
      <c r="G48" s="77" t="s">
        <v>140</v>
      </c>
      <c r="H48" s="78">
        <f t="shared" si="1"/>
        <v>6.1271261559671449E-2</v>
      </c>
      <c r="I48" s="95">
        <v>215.45856649999999</v>
      </c>
    </row>
    <row r="49" spans="1:9" ht="13.5" x14ac:dyDescent="0.25">
      <c r="A49" s="44" t="s">
        <v>186</v>
      </c>
      <c r="B49" s="44"/>
      <c r="C49" s="313">
        <f>SUM(C50:C51)</f>
        <v>25.053830000000001</v>
      </c>
      <c r="D49" s="313">
        <f>SUM(D50:D51)</f>
        <v>21.049999999999997</v>
      </c>
      <c r="G49" s="77" t="s">
        <v>141</v>
      </c>
      <c r="H49" s="78">
        <f t="shared" si="1"/>
        <v>5.0533018333370882E-3</v>
      </c>
      <c r="I49" s="95">
        <v>17.7697854</v>
      </c>
    </row>
    <row r="50" spans="1:9" ht="13.5" x14ac:dyDescent="0.25">
      <c r="A50" s="118" t="s">
        <v>84</v>
      </c>
      <c r="B50" s="118" t="s">
        <v>187</v>
      </c>
      <c r="C50" s="314">
        <v>12.493980000000001</v>
      </c>
      <c r="D50" s="314">
        <v>10.7</v>
      </c>
      <c r="G50" s="77" t="s">
        <v>142</v>
      </c>
      <c r="H50" s="78">
        <f t="shared" si="1"/>
        <v>7.3331344787936107E-4</v>
      </c>
      <c r="I50" s="233">
        <v>2.5786748999999998</v>
      </c>
    </row>
    <row r="51" spans="1:9" ht="13.5" x14ac:dyDescent="0.25">
      <c r="A51" s="118"/>
      <c r="B51" s="118" t="s">
        <v>194</v>
      </c>
      <c r="C51" s="314">
        <v>12.559850000000001</v>
      </c>
      <c r="D51" s="314">
        <v>10.35</v>
      </c>
      <c r="G51" s="77" t="s">
        <v>143</v>
      </c>
      <c r="H51" s="78">
        <f>I51/I$44</f>
        <v>2.6793108929245225E-2</v>
      </c>
      <c r="I51" s="95">
        <v>94.217169600000005</v>
      </c>
    </row>
    <row r="52" spans="1:9" ht="13.5" x14ac:dyDescent="0.25">
      <c r="A52" s="118"/>
      <c r="B52" s="118"/>
      <c r="C52" s="44"/>
      <c r="D52" s="315"/>
      <c r="G52" s="77"/>
      <c r="H52" s="78"/>
      <c r="I52" s="69"/>
    </row>
    <row r="53" spans="1:9" x14ac:dyDescent="0.2">
      <c r="A53" s="158" t="s">
        <v>195</v>
      </c>
      <c r="B53" s="173"/>
      <c r="C53" s="45">
        <v>2015</v>
      </c>
      <c r="D53" s="45">
        <v>2016</v>
      </c>
    </row>
    <row r="54" spans="1:9" x14ac:dyDescent="0.2">
      <c r="A54" s="110" t="s">
        <v>196</v>
      </c>
      <c r="B54" s="118"/>
      <c r="C54" s="163">
        <v>108.52588</v>
      </c>
      <c r="D54" s="163">
        <v>122</v>
      </c>
    </row>
  </sheetData>
  <phoneticPr fontId="32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3"/>
  <sheetViews>
    <sheetView showGridLines="0" zoomScaleNormal="100" zoomScaleSheetLayoutView="100" workbookViewId="0">
      <selection activeCell="A2" sqref="A2"/>
    </sheetView>
  </sheetViews>
  <sheetFormatPr defaultRowHeight="12.75" x14ac:dyDescent="0.2"/>
  <cols>
    <col min="1" max="1" width="31.140625" customWidth="1"/>
    <col min="2" max="2" width="9.28515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85546875" style="37" bestFit="1" customWidth="1"/>
    <col min="7" max="7" width="9.42578125" bestFit="1" customWidth="1"/>
    <col min="8" max="8" width="10.7109375" bestFit="1" customWidth="1"/>
  </cols>
  <sheetData>
    <row r="1" spans="1:31" ht="18" customHeight="1" x14ac:dyDescent="0.25">
      <c r="A1" s="106" t="s">
        <v>317</v>
      </c>
      <c r="B1" s="119"/>
      <c r="C1" s="44"/>
      <c r="D1" s="44"/>
      <c r="E1" s="44"/>
      <c r="F1" s="120"/>
      <c r="G1" s="44"/>
      <c r="H1" s="6"/>
      <c r="I1" s="6"/>
      <c r="J1" s="6"/>
      <c r="K1" s="6"/>
      <c r="L1" s="6"/>
      <c r="M1" s="6"/>
      <c r="N1" s="6"/>
    </row>
    <row r="2" spans="1:31" ht="12.95" customHeight="1" x14ac:dyDescent="0.2">
      <c r="A2" s="44"/>
      <c r="B2" s="34"/>
      <c r="C2" s="34"/>
      <c r="D2" s="34"/>
      <c r="E2" s="34"/>
      <c r="F2" s="121"/>
      <c r="G2" s="34"/>
      <c r="H2" s="6"/>
      <c r="I2" s="6"/>
      <c r="J2" s="6"/>
      <c r="K2" s="6"/>
      <c r="L2" s="6"/>
      <c r="M2" s="6"/>
      <c r="N2" s="6"/>
    </row>
    <row r="3" spans="1:31" ht="12.95" customHeight="1" x14ac:dyDescent="0.2">
      <c r="A3" s="122" t="s">
        <v>2</v>
      </c>
      <c r="B3" s="123" t="s">
        <v>3</v>
      </c>
      <c r="C3" s="123" t="s">
        <v>4</v>
      </c>
      <c r="D3" s="123" t="s">
        <v>5</v>
      </c>
      <c r="E3" s="123" t="s">
        <v>221</v>
      </c>
      <c r="F3" s="123" t="s">
        <v>6</v>
      </c>
      <c r="G3" s="123" t="s">
        <v>7</v>
      </c>
      <c r="H3" s="42"/>
      <c r="I3" s="6"/>
      <c r="J3" s="6"/>
      <c r="K3" s="6"/>
      <c r="L3" s="6"/>
      <c r="M3" s="6"/>
      <c r="N3" s="6"/>
    </row>
    <row r="4" spans="1:31" ht="12.95" customHeight="1" x14ac:dyDescent="0.2">
      <c r="A4" s="124" t="s">
        <v>8</v>
      </c>
      <c r="B4" s="125" t="s">
        <v>115</v>
      </c>
      <c r="C4" s="125" t="s">
        <v>270</v>
      </c>
      <c r="D4" s="125" t="s">
        <v>271</v>
      </c>
      <c r="E4" s="125" t="s">
        <v>117</v>
      </c>
      <c r="F4" s="125" t="s">
        <v>9</v>
      </c>
      <c r="G4" s="125" t="s">
        <v>10</v>
      </c>
      <c r="H4" s="6"/>
      <c r="I4" s="18"/>
      <c r="J4" s="6"/>
      <c r="K4" s="6"/>
      <c r="L4" s="6"/>
      <c r="M4" s="6"/>
      <c r="N4" s="6"/>
    </row>
    <row r="5" spans="1:31" ht="12.95" customHeight="1" x14ac:dyDescent="0.2">
      <c r="A5" s="126" t="s">
        <v>11</v>
      </c>
      <c r="B5" s="127" t="s">
        <v>56</v>
      </c>
      <c r="C5" s="127" t="s">
        <v>56</v>
      </c>
      <c r="D5" s="127" t="s">
        <v>12</v>
      </c>
      <c r="E5" s="127" t="s">
        <v>13</v>
      </c>
      <c r="F5" s="127" t="s">
        <v>12</v>
      </c>
      <c r="G5" s="127" t="s">
        <v>13</v>
      </c>
      <c r="H5" s="18"/>
      <c r="I5" s="18"/>
      <c r="J5" s="10"/>
      <c r="K5" s="6"/>
      <c r="L5" s="6"/>
      <c r="M5" s="6"/>
      <c r="N5" s="6"/>
    </row>
    <row r="6" spans="1:31" s="11" customFormat="1" ht="12.95" customHeight="1" x14ac:dyDescent="0.2">
      <c r="A6" s="32" t="s">
        <v>57</v>
      </c>
      <c r="B6" s="141">
        <v>137</v>
      </c>
      <c r="C6" s="141">
        <v>7110</v>
      </c>
      <c r="D6" s="141">
        <v>1172095</v>
      </c>
      <c r="E6" s="141">
        <v>782584</v>
      </c>
      <c r="F6" s="141">
        <v>101374</v>
      </c>
      <c r="G6" s="141">
        <v>1999844</v>
      </c>
      <c r="H6" s="39"/>
      <c r="I6" s="35"/>
      <c r="J6" s="16"/>
      <c r="K6" s="16"/>
      <c r="L6" s="16"/>
      <c r="M6" s="16"/>
      <c r="N6" s="16"/>
    </row>
    <row r="7" spans="1:31" s="11" customFormat="1" x14ac:dyDescent="0.2">
      <c r="A7" s="32" t="s">
        <v>190</v>
      </c>
      <c r="B7" s="141">
        <v>435</v>
      </c>
      <c r="C7" s="141">
        <v>6575</v>
      </c>
      <c r="D7" s="141">
        <v>763567</v>
      </c>
      <c r="E7" s="141">
        <v>827753</v>
      </c>
      <c r="F7" s="141">
        <v>116642</v>
      </c>
      <c r="G7" s="141">
        <v>1894704</v>
      </c>
      <c r="H7" s="39"/>
      <c r="I7" s="35"/>
      <c r="J7" s="16"/>
      <c r="K7" s="16"/>
      <c r="L7" s="16"/>
      <c r="M7" s="16"/>
      <c r="N7" s="16"/>
    </row>
    <row r="8" spans="1:31" s="11" customFormat="1" ht="13.5" x14ac:dyDescent="0.2">
      <c r="A8" s="32" t="s">
        <v>272</v>
      </c>
      <c r="B8" s="140">
        <v>159</v>
      </c>
      <c r="C8" s="140">
        <v>6778</v>
      </c>
      <c r="D8" s="140">
        <v>417693</v>
      </c>
      <c r="E8" s="140">
        <v>555793</v>
      </c>
      <c r="F8" s="141">
        <v>194967</v>
      </c>
      <c r="G8" s="140">
        <v>1731505</v>
      </c>
      <c r="H8" s="39"/>
      <c r="I8" s="35"/>
      <c r="J8" s="16"/>
      <c r="K8" s="16"/>
      <c r="L8" s="16"/>
      <c r="M8" s="16"/>
      <c r="N8" s="16"/>
    </row>
    <row r="9" spans="1:31" s="13" customFormat="1" ht="12.95" customHeight="1" x14ac:dyDescent="0.2">
      <c r="A9" s="32" t="s">
        <v>158</v>
      </c>
      <c r="B9" s="142">
        <v>248</v>
      </c>
      <c r="C9" s="142">
        <v>8143</v>
      </c>
      <c r="D9" s="141">
        <v>430406</v>
      </c>
      <c r="E9" s="142">
        <v>617704</v>
      </c>
      <c r="F9" s="141">
        <v>85355</v>
      </c>
      <c r="G9" s="142">
        <v>1294174</v>
      </c>
      <c r="H9" s="39"/>
      <c r="I9" s="3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x14ac:dyDescent="0.2">
      <c r="A10" s="32" t="s">
        <v>225</v>
      </c>
      <c r="B10" s="141">
        <v>36</v>
      </c>
      <c r="C10" s="141">
        <v>1240</v>
      </c>
      <c r="D10" s="141">
        <v>388132</v>
      </c>
      <c r="E10" s="141">
        <v>141705</v>
      </c>
      <c r="F10" s="141" t="s">
        <v>118</v>
      </c>
      <c r="G10" s="141">
        <v>723691</v>
      </c>
      <c r="H10" s="39"/>
      <c r="I10" s="35"/>
    </row>
    <row r="11" spans="1:31" s="11" customFormat="1" ht="13.5" x14ac:dyDescent="0.2">
      <c r="A11" s="248" t="s">
        <v>273</v>
      </c>
      <c r="B11" s="142">
        <v>1</v>
      </c>
      <c r="C11" s="142">
        <v>484</v>
      </c>
      <c r="D11" s="141">
        <v>51577</v>
      </c>
      <c r="E11" s="141">
        <v>96769</v>
      </c>
      <c r="F11" s="141">
        <v>9948</v>
      </c>
      <c r="G11" s="141">
        <v>195144</v>
      </c>
      <c r="H11" s="39"/>
      <c r="I11" s="35"/>
      <c r="J11" s="16"/>
      <c r="K11" s="16"/>
      <c r="L11" s="16"/>
      <c r="M11" s="16"/>
      <c r="N11" s="16"/>
    </row>
    <row r="12" spans="1:31" s="11" customFormat="1" ht="13.5" x14ac:dyDescent="0.2">
      <c r="A12" s="177" t="s">
        <v>274</v>
      </c>
      <c r="B12" s="141">
        <v>128</v>
      </c>
      <c r="C12" s="141">
        <v>142</v>
      </c>
      <c r="D12" s="141">
        <v>39484</v>
      </c>
      <c r="E12" s="141">
        <v>91505</v>
      </c>
      <c r="F12" s="141">
        <v>10294</v>
      </c>
      <c r="G12" s="141">
        <v>148007</v>
      </c>
      <c r="H12" s="39"/>
      <c r="I12" s="35"/>
      <c r="J12" s="16"/>
      <c r="K12" s="16"/>
      <c r="L12" s="16"/>
      <c r="M12" s="16"/>
      <c r="N12" s="16"/>
    </row>
    <row r="13" spans="1:31" s="11" customFormat="1" ht="12.95" customHeight="1" x14ac:dyDescent="0.2">
      <c r="A13" s="177" t="s">
        <v>275</v>
      </c>
      <c r="B13" s="141">
        <v>19</v>
      </c>
      <c r="C13" s="141">
        <v>162</v>
      </c>
      <c r="D13" s="141">
        <v>66518</v>
      </c>
      <c r="E13" s="141">
        <v>11731</v>
      </c>
      <c r="F13" s="141">
        <v>4726.0810000000001</v>
      </c>
      <c r="G13" s="141">
        <v>82180.391000000003</v>
      </c>
      <c r="H13" s="39"/>
      <c r="I13" s="35"/>
      <c r="J13" s="16"/>
      <c r="K13" s="16"/>
      <c r="L13" s="16"/>
      <c r="M13" s="16"/>
      <c r="N13" s="16"/>
    </row>
    <row r="14" spans="1:31" s="11" customFormat="1" ht="12.95" customHeight="1" x14ac:dyDescent="0.2">
      <c r="A14" s="177" t="s">
        <v>283</v>
      </c>
      <c r="B14" s="289">
        <v>3</v>
      </c>
      <c r="C14" s="141">
        <v>327</v>
      </c>
      <c r="D14" s="141">
        <v>32715</v>
      </c>
      <c r="E14" s="141">
        <v>32134</v>
      </c>
      <c r="F14" s="141" t="s">
        <v>118</v>
      </c>
      <c r="G14" s="141">
        <v>74756</v>
      </c>
      <c r="H14" s="39"/>
      <c r="I14" s="35"/>
      <c r="J14" s="16"/>
      <c r="K14" s="16"/>
      <c r="L14" s="16"/>
      <c r="M14" s="16"/>
      <c r="N14" s="16"/>
    </row>
    <row r="15" spans="1:31" s="11" customFormat="1" ht="12.95" customHeight="1" x14ac:dyDescent="0.2">
      <c r="A15" s="32" t="s">
        <v>276</v>
      </c>
      <c r="B15" s="141">
        <v>1</v>
      </c>
      <c r="C15" s="141">
        <v>325</v>
      </c>
      <c r="D15" s="141">
        <v>56733</v>
      </c>
      <c r="E15" s="141">
        <v>38008</v>
      </c>
      <c r="F15" s="141">
        <v>3643</v>
      </c>
      <c r="G15" s="141">
        <v>65311</v>
      </c>
      <c r="H15" s="39"/>
      <c r="I15" s="35"/>
      <c r="J15" s="16"/>
      <c r="K15" s="16"/>
      <c r="L15" s="16"/>
      <c r="M15" s="16"/>
      <c r="N15" s="16"/>
    </row>
    <row r="16" spans="1:31" s="11" customFormat="1" ht="13.5" x14ac:dyDescent="0.2">
      <c r="A16" s="32" t="s">
        <v>277</v>
      </c>
      <c r="B16" s="141">
        <v>29</v>
      </c>
      <c r="C16" s="141">
        <v>519</v>
      </c>
      <c r="D16" s="141">
        <v>51008</v>
      </c>
      <c r="E16" s="141">
        <v>45671</v>
      </c>
      <c r="F16" s="141">
        <v>5898</v>
      </c>
      <c r="G16" s="141">
        <v>59097</v>
      </c>
      <c r="H16" s="39"/>
      <c r="I16" s="35"/>
      <c r="J16" s="16"/>
      <c r="K16" s="16"/>
      <c r="L16" s="16"/>
      <c r="M16" s="16"/>
      <c r="N16" s="16"/>
    </row>
    <row r="17" spans="1:14" s="11" customFormat="1" x14ac:dyDescent="0.2">
      <c r="A17" s="32" t="s">
        <v>218</v>
      </c>
      <c r="B17" s="141">
        <v>1</v>
      </c>
      <c r="C17" s="141">
        <v>433</v>
      </c>
      <c r="D17" s="141">
        <v>26845</v>
      </c>
      <c r="E17" s="141">
        <v>24180</v>
      </c>
      <c r="F17" s="141">
        <v>4744</v>
      </c>
      <c r="G17" s="141">
        <v>41536</v>
      </c>
      <c r="H17" s="39"/>
      <c r="I17" s="35"/>
      <c r="J17" s="16"/>
      <c r="K17" s="16"/>
      <c r="L17" s="16"/>
      <c r="M17" s="16"/>
      <c r="N17" s="16"/>
    </row>
    <row r="18" spans="1:14" s="11" customFormat="1" ht="12.95" customHeight="1" x14ac:dyDescent="0.2">
      <c r="A18" s="177" t="s">
        <v>198</v>
      </c>
      <c r="B18" s="141">
        <v>2</v>
      </c>
      <c r="C18" s="141">
        <v>189</v>
      </c>
      <c r="D18" s="141">
        <v>15205</v>
      </c>
      <c r="E18" s="141">
        <v>15412</v>
      </c>
      <c r="F18" s="141">
        <v>1186</v>
      </c>
      <c r="G18" s="141">
        <v>35474</v>
      </c>
      <c r="H18" s="39"/>
      <c r="I18" s="35"/>
      <c r="J18" s="16"/>
      <c r="K18" s="16"/>
      <c r="L18" s="16"/>
      <c r="M18" s="16"/>
      <c r="N18" s="16"/>
    </row>
    <row r="19" spans="1:14" x14ac:dyDescent="0.2">
      <c r="A19" s="32" t="s">
        <v>284</v>
      </c>
      <c r="B19" s="141">
        <v>1</v>
      </c>
      <c r="C19" s="141">
        <v>376</v>
      </c>
      <c r="D19" s="141">
        <v>25316</v>
      </c>
      <c r="E19" s="141">
        <v>12548</v>
      </c>
      <c r="F19" s="141" t="s">
        <v>118</v>
      </c>
      <c r="G19" s="141">
        <v>35142</v>
      </c>
      <c r="H19" s="39"/>
      <c r="I19" s="35"/>
    </row>
    <row r="20" spans="1:14" s="11" customFormat="1" x14ac:dyDescent="0.2">
      <c r="A20" s="32" t="s">
        <v>145</v>
      </c>
      <c r="B20" s="141">
        <v>1</v>
      </c>
      <c r="C20" s="141">
        <v>283</v>
      </c>
      <c r="D20" s="141">
        <v>9516.3919999999998</v>
      </c>
      <c r="E20" s="141">
        <v>29131.547999999999</v>
      </c>
      <c r="F20" s="141">
        <v>1600.798</v>
      </c>
      <c r="G20" s="141">
        <v>33211.154000000002</v>
      </c>
      <c r="H20" s="39"/>
      <c r="I20" s="35"/>
      <c r="J20" s="16"/>
      <c r="K20" s="16"/>
      <c r="L20" s="16"/>
      <c r="M20" s="16"/>
      <c r="N20" s="16"/>
    </row>
    <row r="21" spans="1:14" s="11" customFormat="1" ht="12.75" customHeight="1" x14ac:dyDescent="0.2">
      <c r="A21" s="32" t="s">
        <v>169</v>
      </c>
      <c r="B21" s="140">
        <v>1</v>
      </c>
      <c r="C21" s="140">
        <v>282</v>
      </c>
      <c r="D21" s="140">
        <v>8175</v>
      </c>
      <c r="E21" s="140">
        <v>22832</v>
      </c>
      <c r="F21" s="141">
        <v>824</v>
      </c>
      <c r="G21" s="140">
        <v>24442</v>
      </c>
      <c r="H21" s="39"/>
      <c r="I21" s="32"/>
      <c r="J21" s="40"/>
      <c r="K21" s="16"/>
      <c r="L21" s="16"/>
      <c r="M21" s="16"/>
      <c r="N21" s="16"/>
    </row>
    <row r="22" spans="1:14" s="11" customFormat="1" ht="12.95" customHeight="1" x14ac:dyDescent="0.2">
      <c r="A22" s="177" t="s">
        <v>62</v>
      </c>
      <c r="B22" s="141">
        <v>1</v>
      </c>
      <c r="C22" s="141">
        <v>351</v>
      </c>
      <c r="D22" s="141">
        <v>16482</v>
      </c>
      <c r="E22" s="141">
        <v>13806</v>
      </c>
      <c r="F22" s="141">
        <v>4801</v>
      </c>
      <c r="G22" s="141">
        <v>22957</v>
      </c>
      <c r="H22" s="39"/>
      <c r="I22" s="35"/>
      <c r="J22" s="16"/>
      <c r="K22" s="16"/>
      <c r="L22" s="16"/>
      <c r="M22" s="16"/>
      <c r="N22" s="16"/>
    </row>
    <row r="23" spans="1:14" s="11" customFormat="1" ht="12.95" customHeight="1" x14ac:dyDescent="0.2">
      <c r="A23" s="32" t="s">
        <v>278</v>
      </c>
      <c r="B23" s="141">
        <v>8</v>
      </c>
      <c r="C23" s="141">
        <v>155.5</v>
      </c>
      <c r="D23" s="141">
        <v>14202</v>
      </c>
      <c r="E23" s="141">
        <v>14650</v>
      </c>
      <c r="F23" s="141">
        <v>2069</v>
      </c>
      <c r="G23" s="141">
        <v>19638</v>
      </c>
      <c r="H23" s="39"/>
      <c r="I23" s="35"/>
      <c r="J23" s="16"/>
      <c r="K23" s="16"/>
      <c r="L23" s="16"/>
      <c r="M23" s="16"/>
      <c r="N23" s="16"/>
    </row>
    <row r="24" spans="1:14" s="11" customFormat="1" ht="12.95" customHeight="1" x14ac:dyDescent="0.2">
      <c r="A24" s="177" t="s">
        <v>220</v>
      </c>
      <c r="B24" s="176">
        <v>1</v>
      </c>
      <c r="C24" s="176">
        <v>281</v>
      </c>
      <c r="D24" s="176">
        <v>13684</v>
      </c>
      <c r="E24" s="176">
        <v>16597</v>
      </c>
      <c r="F24" s="176">
        <v>1329</v>
      </c>
      <c r="G24" s="176">
        <v>18850</v>
      </c>
      <c r="H24" s="39"/>
      <c r="I24" s="35"/>
      <c r="J24" s="16"/>
      <c r="K24" s="16"/>
      <c r="L24" s="16"/>
      <c r="M24" s="16"/>
      <c r="N24" s="16"/>
    </row>
    <row r="25" spans="1:14" s="11" customFormat="1" ht="12.95" customHeight="1" x14ac:dyDescent="0.2">
      <c r="A25" s="156" t="s">
        <v>280</v>
      </c>
      <c r="B25" s="141">
        <v>1</v>
      </c>
      <c r="C25" s="141">
        <v>192</v>
      </c>
      <c r="D25" s="141">
        <v>12794</v>
      </c>
      <c r="E25" s="141">
        <v>7141</v>
      </c>
      <c r="F25" s="141">
        <v>2120</v>
      </c>
      <c r="G25" s="141">
        <v>15773</v>
      </c>
      <c r="H25" s="39"/>
      <c r="I25" s="35"/>
      <c r="J25" s="16"/>
      <c r="K25" s="16"/>
      <c r="L25" s="16"/>
      <c r="M25" s="16"/>
      <c r="N25" s="16"/>
    </row>
    <row r="26" spans="1:14" s="11" customFormat="1" ht="12.95" customHeight="1" x14ac:dyDescent="0.2">
      <c r="A26" s="32" t="s">
        <v>318</v>
      </c>
      <c r="B26" s="141">
        <v>1</v>
      </c>
      <c r="C26" s="141">
        <v>232</v>
      </c>
      <c r="D26" s="141">
        <v>13236</v>
      </c>
      <c r="E26" s="141">
        <v>11344</v>
      </c>
      <c r="F26" s="141">
        <v>2197</v>
      </c>
      <c r="G26" s="141">
        <v>15076</v>
      </c>
      <c r="H26" s="39"/>
      <c r="I26" s="35"/>
      <c r="J26" s="16"/>
      <c r="K26" s="16"/>
      <c r="L26" s="16"/>
      <c r="M26" s="16"/>
      <c r="N26" s="16"/>
    </row>
    <row r="27" spans="1:14" s="11" customFormat="1" ht="12.95" customHeight="1" x14ac:dyDescent="0.2">
      <c r="A27" s="32" t="s">
        <v>58</v>
      </c>
      <c r="B27" s="141">
        <v>1</v>
      </c>
      <c r="C27" s="141">
        <v>331</v>
      </c>
      <c r="D27" s="141">
        <v>8200</v>
      </c>
      <c r="E27" s="141">
        <v>12897</v>
      </c>
      <c r="F27" s="141">
        <v>1572</v>
      </c>
      <c r="G27" s="141">
        <v>14948</v>
      </c>
      <c r="H27" s="39"/>
      <c r="I27" s="35"/>
      <c r="J27" s="16"/>
      <c r="K27" s="16"/>
      <c r="L27" s="16"/>
      <c r="M27" s="16"/>
      <c r="N27" s="16"/>
    </row>
    <row r="28" spans="1:14" s="11" customFormat="1" ht="12.95" customHeight="1" x14ac:dyDescent="0.2">
      <c r="A28" s="32" t="s">
        <v>59</v>
      </c>
      <c r="B28" s="141">
        <v>5</v>
      </c>
      <c r="C28" s="141">
        <v>117</v>
      </c>
      <c r="D28" s="141">
        <v>11147</v>
      </c>
      <c r="E28" s="141">
        <v>10547</v>
      </c>
      <c r="F28" s="141">
        <v>3306</v>
      </c>
      <c r="G28" s="141">
        <v>14769</v>
      </c>
      <c r="H28" s="39"/>
      <c r="I28" s="35"/>
      <c r="J28" s="16"/>
      <c r="K28" s="16"/>
      <c r="L28" s="16"/>
      <c r="M28" s="16"/>
      <c r="N28" s="16"/>
    </row>
    <row r="29" spans="1:14" s="11" customFormat="1" ht="12.95" customHeight="1" x14ac:dyDescent="0.2">
      <c r="A29" s="32" t="s">
        <v>319</v>
      </c>
      <c r="B29" s="176">
        <v>1</v>
      </c>
      <c r="C29" s="176">
        <v>148</v>
      </c>
      <c r="D29" s="176">
        <v>10145.5</v>
      </c>
      <c r="E29" s="176">
        <v>9504.4</v>
      </c>
      <c r="F29" s="176">
        <v>930.9</v>
      </c>
      <c r="G29" s="176">
        <v>13127.3</v>
      </c>
      <c r="H29" s="39"/>
      <c r="I29" s="35"/>
      <c r="J29" s="16"/>
      <c r="K29" s="16"/>
      <c r="L29" s="16"/>
      <c r="M29" s="16"/>
      <c r="N29" s="16"/>
    </row>
    <row r="30" spans="1:14" s="11" customFormat="1" ht="12.95" customHeight="1" x14ac:dyDescent="0.2">
      <c r="A30" s="177" t="s">
        <v>285</v>
      </c>
      <c r="B30" s="141">
        <v>1</v>
      </c>
      <c r="C30" s="141">
        <v>8</v>
      </c>
      <c r="D30" s="141">
        <v>12786</v>
      </c>
      <c r="E30" s="141">
        <v>0</v>
      </c>
      <c r="F30" s="141" t="s">
        <v>118</v>
      </c>
      <c r="G30" s="141">
        <v>12974</v>
      </c>
      <c r="H30" s="39"/>
      <c r="I30" s="35"/>
      <c r="J30" s="16"/>
      <c r="K30" s="16"/>
      <c r="L30" s="16"/>
      <c r="M30" s="16"/>
      <c r="N30" s="16"/>
    </row>
    <row r="31" spans="1:14" s="196" customFormat="1" x14ac:dyDescent="0.2">
      <c r="A31" s="32" t="s">
        <v>241</v>
      </c>
      <c r="B31" s="141">
        <v>5</v>
      </c>
      <c r="C31" s="141">
        <v>98.7</v>
      </c>
      <c r="D31" s="141">
        <v>7799.7</v>
      </c>
      <c r="E31" s="141">
        <v>9634.2000000000007</v>
      </c>
      <c r="F31" s="141">
        <v>3092.9</v>
      </c>
      <c r="G31" s="141">
        <v>12965.3</v>
      </c>
      <c r="H31" s="193"/>
      <c r="I31" s="194"/>
      <c r="J31" s="195"/>
      <c r="K31" s="195"/>
      <c r="L31" s="195"/>
      <c r="M31" s="195"/>
      <c r="N31" s="195"/>
    </row>
    <row r="32" spans="1:14" s="11" customFormat="1" ht="12.95" customHeight="1" x14ac:dyDescent="0.2">
      <c r="A32" s="32" t="s">
        <v>288</v>
      </c>
      <c r="B32" s="176">
        <v>1</v>
      </c>
      <c r="C32" s="176">
        <v>34</v>
      </c>
      <c r="D32" s="176">
        <v>1699</v>
      </c>
      <c r="E32" s="176">
        <v>10952</v>
      </c>
      <c r="F32" s="176" t="s">
        <v>119</v>
      </c>
      <c r="G32" s="176">
        <v>12022</v>
      </c>
      <c r="H32" s="39"/>
      <c r="I32" s="35"/>
      <c r="J32" s="16"/>
      <c r="K32" s="16"/>
      <c r="L32" s="16"/>
      <c r="M32" s="16"/>
      <c r="N32" s="16"/>
    </row>
    <row r="33" spans="1:14" s="11" customFormat="1" ht="12.95" customHeight="1" x14ac:dyDescent="0.2">
      <c r="A33" s="32" t="s">
        <v>60</v>
      </c>
      <c r="B33" s="141">
        <v>5</v>
      </c>
      <c r="C33" s="141">
        <v>98</v>
      </c>
      <c r="D33" s="141">
        <v>7124</v>
      </c>
      <c r="E33" s="141">
        <v>7694</v>
      </c>
      <c r="F33" s="141">
        <v>3151</v>
      </c>
      <c r="G33" s="141">
        <v>11254</v>
      </c>
      <c r="H33" s="39"/>
      <c r="I33" s="35"/>
      <c r="J33" s="16"/>
      <c r="K33" s="16"/>
      <c r="L33" s="16"/>
      <c r="M33" s="16"/>
      <c r="N33" s="16"/>
    </row>
    <row r="34" spans="1:14" s="11" customFormat="1" ht="12.95" customHeight="1" x14ac:dyDescent="0.2">
      <c r="A34" s="32" t="s">
        <v>279</v>
      </c>
      <c r="B34" s="141">
        <v>3</v>
      </c>
      <c r="C34" s="141">
        <v>97</v>
      </c>
      <c r="D34" s="141">
        <v>8912</v>
      </c>
      <c r="E34" s="141">
        <v>9854</v>
      </c>
      <c r="F34" s="141">
        <v>666</v>
      </c>
      <c r="G34" s="141">
        <v>11185</v>
      </c>
      <c r="H34" s="39"/>
      <c r="I34" s="35"/>
      <c r="J34" s="16"/>
      <c r="K34" s="16"/>
      <c r="L34" s="16"/>
      <c r="M34" s="16"/>
      <c r="N34" s="16"/>
    </row>
    <row r="35" spans="1:14" s="11" customFormat="1" x14ac:dyDescent="0.2">
      <c r="A35" s="177" t="s">
        <v>199</v>
      </c>
      <c r="B35" s="141">
        <v>83</v>
      </c>
      <c r="C35" s="141">
        <v>823</v>
      </c>
      <c r="D35" s="141">
        <v>4639.3</v>
      </c>
      <c r="E35" s="141">
        <v>7781.4</v>
      </c>
      <c r="F35" s="141">
        <v>1231.8</v>
      </c>
      <c r="G35" s="141">
        <v>9343.1</v>
      </c>
      <c r="H35" s="39"/>
      <c r="I35" s="35"/>
      <c r="J35" s="16"/>
      <c r="K35" s="16"/>
      <c r="L35" s="16"/>
      <c r="M35" s="16"/>
      <c r="N35" s="16"/>
    </row>
    <row r="36" spans="1:14" s="11" customFormat="1" ht="12.95" customHeight="1" x14ac:dyDescent="0.2">
      <c r="A36" s="32" t="s">
        <v>120</v>
      </c>
      <c r="B36" s="141">
        <v>3</v>
      </c>
      <c r="C36" s="141">
        <v>335</v>
      </c>
      <c r="D36" s="141">
        <v>1986</v>
      </c>
      <c r="E36" s="141">
        <v>4620</v>
      </c>
      <c r="F36" s="141">
        <v>1991</v>
      </c>
      <c r="G36" s="141">
        <v>8715</v>
      </c>
      <c r="H36" s="39"/>
      <c r="I36" s="35"/>
      <c r="J36" s="16"/>
      <c r="K36" s="16"/>
      <c r="L36" s="16"/>
      <c r="M36" s="16"/>
      <c r="N36" s="16"/>
    </row>
    <row r="37" spans="1:14" s="11" customFormat="1" ht="12.95" customHeight="1" x14ac:dyDescent="0.2">
      <c r="A37" s="177" t="s">
        <v>323</v>
      </c>
      <c r="B37" s="141">
        <v>1</v>
      </c>
      <c r="C37" s="141">
        <v>65</v>
      </c>
      <c r="D37" s="141">
        <v>62.551000000000002</v>
      </c>
      <c r="E37" s="141">
        <v>2386.0709999999999</v>
      </c>
      <c r="F37" s="141" t="s">
        <v>119</v>
      </c>
      <c r="G37" s="141">
        <v>8295.0630000000001</v>
      </c>
      <c r="H37" s="39"/>
      <c r="I37" s="35"/>
      <c r="J37" s="16"/>
      <c r="K37" s="16"/>
      <c r="L37" s="16"/>
      <c r="M37" s="16"/>
      <c r="N37" s="16"/>
    </row>
    <row r="38" spans="1:14" s="11" customFormat="1" ht="12.95" customHeight="1" x14ac:dyDescent="0.2">
      <c r="A38" s="32" t="s">
        <v>320</v>
      </c>
      <c r="B38" s="141">
        <v>1</v>
      </c>
      <c r="C38" s="141">
        <v>340</v>
      </c>
      <c r="D38" s="141">
        <v>5289</v>
      </c>
      <c r="E38" s="141">
        <v>67</v>
      </c>
      <c r="F38" s="141">
        <v>3365</v>
      </c>
      <c r="G38" s="141">
        <v>8193</v>
      </c>
      <c r="H38" s="39"/>
      <c r="I38" s="35"/>
      <c r="J38" s="16"/>
      <c r="K38" s="16"/>
      <c r="L38" s="16"/>
      <c r="M38" s="16"/>
      <c r="N38" s="16"/>
    </row>
    <row r="39" spans="1:14" s="11" customFormat="1" ht="12.95" customHeight="1" x14ac:dyDescent="0.2">
      <c r="A39" s="32" t="s">
        <v>296</v>
      </c>
      <c r="B39" s="39">
        <v>1</v>
      </c>
      <c r="C39" s="140">
        <v>19</v>
      </c>
      <c r="D39" s="140">
        <v>3722</v>
      </c>
      <c r="E39" s="140">
        <v>6010</v>
      </c>
      <c r="F39" s="141" t="s">
        <v>119</v>
      </c>
      <c r="G39" s="140">
        <v>8085</v>
      </c>
      <c r="H39" s="39"/>
      <c r="I39" s="35"/>
      <c r="J39" s="16"/>
      <c r="K39" s="16"/>
      <c r="L39" s="16"/>
      <c r="M39" s="16"/>
      <c r="N39" s="16"/>
    </row>
    <row r="40" spans="1:14" s="11" customFormat="1" ht="12" customHeight="1" x14ac:dyDescent="0.2">
      <c r="A40" s="32" t="s">
        <v>287</v>
      </c>
      <c r="B40" s="141">
        <v>1</v>
      </c>
      <c r="C40" s="141">
        <v>11</v>
      </c>
      <c r="D40" s="141">
        <v>50</v>
      </c>
      <c r="E40" s="141">
        <v>327</v>
      </c>
      <c r="F40" s="141" t="s">
        <v>118</v>
      </c>
      <c r="G40" s="141">
        <v>7437</v>
      </c>
      <c r="H40" s="39"/>
      <c r="I40" s="35"/>
      <c r="J40" s="16"/>
      <c r="K40" s="16"/>
      <c r="L40" s="16"/>
      <c r="M40" s="16"/>
      <c r="N40" s="16"/>
    </row>
    <row r="41" spans="1:14" s="11" customFormat="1" ht="12.95" customHeight="1" x14ac:dyDescent="0.2">
      <c r="A41" s="32" t="s">
        <v>61</v>
      </c>
      <c r="B41" s="141">
        <v>1</v>
      </c>
      <c r="C41" s="141">
        <v>57</v>
      </c>
      <c r="D41" s="141">
        <v>3876</v>
      </c>
      <c r="E41" s="141">
        <v>4726</v>
      </c>
      <c r="F41" s="141">
        <v>2397</v>
      </c>
      <c r="G41" s="141">
        <v>7218</v>
      </c>
      <c r="H41" s="39"/>
      <c r="I41" s="35"/>
      <c r="J41" s="16"/>
      <c r="K41" s="16"/>
      <c r="L41" s="16"/>
      <c r="M41" s="16"/>
      <c r="N41" s="16"/>
    </row>
    <row r="42" spans="1:14" s="11" customFormat="1" ht="12.95" customHeight="1" x14ac:dyDescent="0.2">
      <c r="A42" s="32" t="s">
        <v>303</v>
      </c>
      <c r="B42" s="141">
        <v>1</v>
      </c>
      <c r="C42" s="141">
        <v>31</v>
      </c>
      <c r="D42" s="141">
        <v>5891</v>
      </c>
      <c r="E42" s="141">
        <v>5235</v>
      </c>
      <c r="F42" s="141" t="s">
        <v>118</v>
      </c>
      <c r="G42" s="141">
        <v>5951</v>
      </c>
      <c r="H42" s="39"/>
      <c r="I42" s="35"/>
      <c r="J42" s="16"/>
      <c r="K42" s="16"/>
      <c r="L42" s="16"/>
      <c r="M42" s="16"/>
      <c r="N42" s="16"/>
    </row>
    <row r="43" spans="1:14" s="11" customFormat="1" ht="12.95" customHeight="1" x14ac:dyDescent="0.2">
      <c r="A43" s="177" t="s">
        <v>324</v>
      </c>
      <c r="B43" s="176">
        <v>1</v>
      </c>
      <c r="C43" s="176">
        <v>47</v>
      </c>
      <c r="D43" s="176">
        <v>4132</v>
      </c>
      <c r="E43" s="176">
        <v>1055</v>
      </c>
      <c r="F43" s="176" t="s">
        <v>118</v>
      </c>
      <c r="G43" s="176">
        <v>5814</v>
      </c>
      <c r="H43" s="39"/>
      <c r="I43" s="35"/>
      <c r="J43" s="16"/>
      <c r="K43" s="16"/>
      <c r="L43" s="16"/>
      <c r="M43" s="16"/>
      <c r="N43" s="16"/>
    </row>
    <row r="44" spans="1:14" s="11" customFormat="1" ht="12.95" customHeight="1" x14ac:dyDescent="0.2">
      <c r="A44" s="32" t="s">
        <v>191</v>
      </c>
      <c r="B44" s="141">
        <v>6</v>
      </c>
      <c r="C44" s="141">
        <v>56.4</v>
      </c>
      <c r="D44" s="141">
        <v>4224</v>
      </c>
      <c r="E44" s="141">
        <v>4578</v>
      </c>
      <c r="F44" s="141">
        <v>740</v>
      </c>
      <c r="G44" s="141">
        <v>5338</v>
      </c>
      <c r="H44" s="39"/>
      <c r="I44" s="35"/>
      <c r="J44" s="16"/>
      <c r="K44" s="16"/>
      <c r="L44" s="16"/>
      <c r="M44" s="16"/>
      <c r="N44" s="16"/>
    </row>
    <row r="45" spans="1:14" s="11" customFormat="1" ht="12.95" customHeight="1" x14ac:dyDescent="0.2">
      <c r="A45" s="32" t="s">
        <v>219</v>
      </c>
      <c r="B45" s="140">
        <v>8</v>
      </c>
      <c r="C45" s="140">
        <v>60</v>
      </c>
      <c r="D45" s="140">
        <v>4453</v>
      </c>
      <c r="E45" s="140">
        <v>4473</v>
      </c>
      <c r="F45" s="141">
        <v>380</v>
      </c>
      <c r="G45" s="141">
        <v>5056</v>
      </c>
      <c r="H45" s="39"/>
      <c r="I45" s="35"/>
      <c r="J45" s="16"/>
      <c r="K45" s="16"/>
      <c r="L45" s="16"/>
      <c r="M45" s="16"/>
      <c r="N45" s="16"/>
    </row>
    <row r="46" spans="1:14" s="11" customFormat="1" ht="12.95" customHeight="1" x14ac:dyDescent="0.2">
      <c r="A46" s="32" t="s">
        <v>63</v>
      </c>
      <c r="B46" s="141">
        <v>3</v>
      </c>
      <c r="C46" s="141">
        <v>54</v>
      </c>
      <c r="D46" s="141">
        <v>3744</v>
      </c>
      <c r="E46" s="141">
        <v>3845</v>
      </c>
      <c r="F46" s="141">
        <v>1130</v>
      </c>
      <c r="G46" s="141">
        <v>5032</v>
      </c>
      <c r="H46" s="39"/>
      <c r="I46" s="35"/>
      <c r="J46" s="16"/>
      <c r="K46" s="16"/>
      <c r="L46" s="16"/>
      <c r="M46" s="16"/>
      <c r="N46" s="16"/>
    </row>
    <row r="47" spans="1:14" s="11" customFormat="1" x14ac:dyDescent="0.2">
      <c r="A47" s="156" t="s">
        <v>170</v>
      </c>
      <c r="B47" s="141">
        <v>1</v>
      </c>
      <c r="C47" s="141">
        <v>48</v>
      </c>
      <c r="D47" s="141">
        <v>2193</v>
      </c>
      <c r="E47" s="141">
        <v>3567</v>
      </c>
      <c r="F47" s="141">
        <v>694</v>
      </c>
      <c r="G47" s="141">
        <v>4880</v>
      </c>
      <c r="H47" s="39"/>
      <c r="I47" s="35"/>
      <c r="J47" s="16"/>
      <c r="K47" s="16"/>
      <c r="L47" s="16"/>
      <c r="M47" s="16"/>
      <c r="N47" s="16"/>
    </row>
    <row r="48" spans="1:14" s="11" customFormat="1" ht="12.95" customHeight="1" x14ac:dyDescent="0.2">
      <c r="A48" s="32" t="s">
        <v>281</v>
      </c>
      <c r="B48" s="141">
        <v>4</v>
      </c>
      <c r="C48" s="141">
        <v>51</v>
      </c>
      <c r="D48" s="141">
        <v>3541</v>
      </c>
      <c r="E48" s="141">
        <v>3447</v>
      </c>
      <c r="F48" s="141">
        <v>430</v>
      </c>
      <c r="G48" s="141">
        <v>3892</v>
      </c>
      <c r="H48" s="39"/>
      <c r="I48" s="35"/>
      <c r="J48" s="16"/>
      <c r="K48" s="16"/>
      <c r="L48" s="16"/>
      <c r="M48" s="16"/>
      <c r="N48" s="16"/>
    </row>
    <row r="49" spans="1:14" s="11" customFormat="1" ht="12.95" customHeight="1" x14ac:dyDescent="0.2">
      <c r="A49" s="32" t="s">
        <v>192</v>
      </c>
      <c r="B49" s="141">
        <v>4</v>
      </c>
      <c r="C49" s="141">
        <v>33</v>
      </c>
      <c r="D49" s="141">
        <v>2992</v>
      </c>
      <c r="E49" s="141">
        <v>3168</v>
      </c>
      <c r="F49" s="141">
        <v>679</v>
      </c>
      <c r="G49" s="141">
        <v>3859</v>
      </c>
      <c r="H49" s="41"/>
      <c r="I49" s="35"/>
      <c r="J49" s="16"/>
      <c r="K49" s="16"/>
      <c r="L49" s="16"/>
      <c r="M49" s="16"/>
      <c r="N49" s="16"/>
    </row>
    <row r="50" spans="1:14" s="11" customFormat="1" x14ac:dyDescent="0.2">
      <c r="A50" s="32" t="s">
        <v>262</v>
      </c>
      <c r="B50" s="141">
        <v>1</v>
      </c>
      <c r="C50" s="141">
        <v>50</v>
      </c>
      <c r="D50" s="141">
        <v>2489</v>
      </c>
      <c r="E50" s="141">
        <v>2285</v>
      </c>
      <c r="F50" s="141">
        <v>469</v>
      </c>
      <c r="G50" s="141">
        <v>2942</v>
      </c>
      <c r="H50" s="41"/>
      <c r="I50" s="35"/>
      <c r="J50" s="16"/>
      <c r="K50" s="16"/>
      <c r="L50" s="16"/>
      <c r="M50" s="16"/>
      <c r="N50" s="16"/>
    </row>
    <row r="51" spans="1:14" s="11" customFormat="1" ht="12.95" customHeight="1" x14ac:dyDescent="0.2">
      <c r="A51" s="32" t="s">
        <v>200</v>
      </c>
      <c r="B51" s="141">
        <v>1</v>
      </c>
      <c r="C51" s="141">
        <v>27</v>
      </c>
      <c r="D51" s="141">
        <v>2207</v>
      </c>
      <c r="E51" s="141">
        <v>1952</v>
      </c>
      <c r="F51" s="141">
        <v>735</v>
      </c>
      <c r="G51" s="141">
        <v>2802</v>
      </c>
      <c r="H51" s="39"/>
      <c r="I51" s="35"/>
      <c r="J51" s="16"/>
      <c r="K51" s="16"/>
      <c r="L51" s="16"/>
      <c r="M51" s="16"/>
      <c r="N51" s="16"/>
    </row>
    <row r="52" spans="1:14" s="11" customFormat="1" ht="12.95" customHeight="1" x14ac:dyDescent="0.2">
      <c r="A52" s="32" t="s">
        <v>193</v>
      </c>
      <c r="B52" s="176">
        <v>1</v>
      </c>
      <c r="C52" s="176">
        <v>92</v>
      </c>
      <c r="D52" s="176">
        <v>1670</v>
      </c>
      <c r="E52" s="176">
        <v>2152</v>
      </c>
      <c r="F52" s="176">
        <v>361</v>
      </c>
      <c r="G52" s="176">
        <v>2699</v>
      </c>
      <c r="H52" s="39"/>
      <c r="I52" s="35"/>
      <c r="J52" s="16"/>
      <c r="K52" s="16"/>
      <c r="L52" s="16"/>
      <c r="M52" s="16"/>
      <c r="N52" s="16"/>
    </row>
    <row r="53" spans="1:14" s="11" customFormat="1" ht="13.5" x14ac:dyDescent="0.2">
      <c r="A53" s="32" t="s">
        <v>325</v>
      </c>
      <c r="B53" s="141">
        <v>1</v>
      </c>
      <c r="C53" s="141">
        <v>13</v>
      </c>
      <c r="D53" s="141">
        <v>1917</v>
      </c>
      <c r="E53" s="141">
        <v>0</v>
      </c>
      <c r="F53" s="141" t="s">
        <v>118</v>
      </c>
      <c r="G53" s="141">
        <v>2053</v>
      </c>
      <c r="H53" s="39"/>
      <c r="I53" s="35"/>
      <c r="J53" s="16"/>
      <c r="K53" s="16"/>
      <c r="L53" s="16"/>
      <c r="M53" s="16"/>
      <c r="N53" s="16"/>
    </row>
    <row r="54" spans="1:14" s="11" customFormat="1" ht="12.95" customHeight="1" x14ac:dyDescent="0.2">
      <c r="A54" s="32" t="s">
        <v>282</v>
      </c>
      <c r="B54" s="141">
        <v>1</v>
      </c>
      <c r="C54" s="141">
        <v>19</v>
      </c>
      <c r="D54" s="141">
        <v>1366</v>
      </c>
      <c r="E54" s="141">
        <v>1655</v>
      </c>
      <c r="F54" s="141">
        <v>200</v>
      </c>
      <c r="G54" s="141">
        <v>1869</v>
      </c>
      <c r="H54" s="39"/>
      <c r="I54" s="35"/>
      <c r="J54" s="16"/>
      <c r="K54" s="16"/>
      <c r="L54" s="16"/>
      <c r="M54" s="16"/>
      <c r="N54" s="16"/>
    </row>
    <row r="55" spans="1:14" s="11" customFormat="1" ht="12.95" customHeight="1" x14ac:dyDescent="0.2">
      <c r="A55" s="177" t="s">
        <v>322</v>
      </c>
      <c r="B55" s="141">
        <v>1</v>
      </c>
      <c r="C55" s="141">
        <v>15</v>
      </c>
      <c r="D55" s="141">
        <v>1723</v>
      </c>
      <c r="E55" s="141">
        <v>60</v>
      </c>
      <c r="F55" s="141" t="s">
        <v>119</v>
      </c>
      <c r="G55" s="141">
        <v>1746</v>
      </c>
      <c r="H55" s="39"/>
      <c r="I55" s="35"/>
      <c r="J55" s="16"/>
      <c r="K55" s="16"/>
      <c r="L55" s="16"/>
      <c r="M55" s="16"/>
      <c r="N55" s="16"/>
    </row>
    <row r="56" spans="1:14" s="11" customFormat="1" ht="12.95" customHeight="1" x14ac:dyDescent="0.2">
      <c r="A56" s="32" t="s">
        <v>289</v>
      </c>
      <c r="B56" s="141">
        <v>1</v>
      </c>
      <c r="C56" s="141">
        <v>30</v>
      </c>
      <c r="D56" s="300">
        <v>2.9000000000000001E-2</v>
      </c>
      <c r="E56" s="141">
        <v>8.8420000000000005</v>
      </c>
      <c r="F56" s="141" t="s">
        <v>118</v>
      </c>
      <c r="G56" s="141">
        <v>1215.077</v>
      </c>
      <c r="H56" s="39"/>
      <c r="I56" s="35"/>
      <c r="J56" s="16"/>
      <c r="K56" s="16"/>
      <c r="L56" s="16"/>
      <c r="M56" s="16"/>
      <c r="N56" s="16"/>
    </row>
    <row r="57" spans="1:14" s="11" customFormat="1" ht="12.95" customHeight="1" x14ac:dyDescent="0.2">
      <c r="A57" s="32" t="s">
        <v>290</v>
      </c>
      <c r="B57" s="141">
        <v>1</v>
      </c>
      <c r="C57" s="141">
        <v>5</v>
      </c>
      <c r="D57" s="141">
        <v>0</v>
      </c>
      <c r="E57" s="141">
        <v>0</v>
      </c>
      <c r="F57" s="141" t="s">
        <v>119</v>
      </c>
      <c r="G57" s="141">
        <v>182.881</v>
      </c>
      <c r="H57" s="39"/>
      <c r="I57" s="35"/>
      <c r="J57" s="16"/>
      <c r="K57" s="16"/>
      <c r="L57" s="16"/>
      <c r="M57" s="16"/>
      <c r="N57" s="16"/>
    </row>
    <row r="58" spans="1:14" s="11" customFormat="1" ht="12.95" customHeight="1" x14ac:dyDescent="0.2">
      <c r="A58" s="32" t="s">
        <v>292</v>
      </c>
      <c r="B58" s="141">
        <v>1</v>
      </c>
      <c r="C58" s="141">
        <v>29</v>
      </c>
      <c r="D58" s="141">
        <v>0</v>
      </c>
      <c r="E58" s="141">
        <v>0</v>
      </c>
      <c r="F58" s="141" t="s">
        <v>118</v>
      </c>
      <c r="G58" s="141">
        <v>61</v>
      </c>
      <c r="H58" s="39"/>
      <c r="I58" s="35"/>
      <c r="J58" s="16"/>
      <c r="K58" s="16"/>
      <c r="L58" s="16"/>
      <c r="M58" s="16"/>
      <c r="N58" s="16"/>
    </row>
    <row r="59" spans="1:14" s="11" customFormat="1" ht="12.95" customHeight="1" x14ac:dyDescent="0.2">
      <c r="A59" s="32" t="s">
        <v>293</v>
      </c>
      <c r="B59" s="141">
        <v>1</v>
      </c>
      <c r="C59" s="141">
        <v>11</v>
      </c>
      <c r="D59" s="141">
        <v>0</v>
      </c>
      <c r="E59" s="141">
        <v>0</v>
      </c>
      <c r="F59" s="141" t="s">
        <v>118</v>
      </c>
      <c r="G59" s="141">
        <v>24</v>
      </c>
      <c r="H59" s="39"/>
      <c r="I59" s="35"/>
      <c r="J59" s="16"/>
      <c r="K59" s="16"/>
      <c r="L59" s="16"/>
      <c r="M59" s="16"/>
      <c r="N59" s="16"/>
    </row>
    <row r="60" spans="1:14" s="11" customFormat="1" ht="12.95" customHeight="1" x14ac:dyDescent="0.2">
      <c r="A60" s="32" t="s">
        <v>326</v>
      </c>
      <c r="B60" s="141">
        <v>1</v>
      </c>
      <c r="C60" s="141">
        <v>5</v>
      </c>
      <c r="D60" s="141">
        <v>0</v>
      </c>
      <c r="E60" s="141">
        <v>0</v>
      </c>
      <c r="F60" s="141" t="s">
        <v>118</v>
      </c>
      <c r="G60" s="141">
        <v>14</v>
      </c>
      <c r="H60" s="39"/>
      <c r="I60" s="35"/>
      <c r="J60" s="16"/>
      <c r="K60" s="16"/>
      <c r="L60" s="16"/>
      <c r="M60" s="16"/>
      <c r="N60" s="16"/>
    </row>
    <row r="61" spans="1:14" s="11" customFormat="1" ht="12.95" customHeight="1" x14ac:dyDescent="0.2">
      <c r="A61" s="32" t="s">
        <v>294</v>
      </c>
      <c r="B61" s="141">
        <v>1</v>
      </c>
      <c r="C61" s="141">
        <v>3</v>
      </c>
      <c r="D61" s="141">
        <v>0</v>
      </c>
      <c r="E61" s="141">
        <v>0</v>
      </c>
      <c r="F61" s="141" t="s">
        <v>118</v>
      </c>
      <c r="G61" s="141">
        <v>1</v>
      </c>
      <c r="H61" s="39"/>
      <c r="I61" s="35"/>
      <c r="J61" s="16"/>
      <c r="K61" s="16"/>
      <c r="L61" s="16"/>
      <c r="M61" s="16"/>
      <c r="N61" s="16"/>
    </row>
    <row r="62" spans="1:14" s="11" customFormat="1" ht="12.95" customHeight="1" x14ac:dyDescent="0.2">
      <c r="A62" s="32" t="s">
        <v>295</v>
      </c>
      <c r="B62" s="141">
        <v>1</v>
      </c>
      <c r="C62" s="141">
        <v>0</v>
      </c>
      <c r="D62" s="141">
        <v>0</v>
      </c>
      <c r="E62" s="141">
        <v>0</v>
      </c>
      <c r="F62" s="141" t="s">
        <v>118</v>
      </c>
      <c r="G62" s="141">
        <v>1</v>
      </c>
      <c r="H62" s="39"/>
      <c r="I62" s="35"/>
      <c r="J62" s="16"/>
      <c r="K62" s="16"/>
      <c r="L62" s="16"/>
      <c r="M62" s="16"/>
      <c r="N62" s="16"/>
    </row>
    <row r="63" spans="1:14" s="11" customFormat="1" ht="12.95" customHeight="1" x14ac:dyDescent="0.2">
      <c r="A63" s="156" t="s">
        <v>321</v>
      </c>
      <c r="B63" s="141">
        <v>1</v>
      </c>
      <c r="C63" s="141">
        <v>0</v>
      </c>
      <c r="D63" s="141">
        <v>0</v>
      </c>
      <c r="E63" s="141">
        <v>0</v>
      </c>
      <c r="F63" s="300">
        <v>0.05</v>
      </c>
      <c r="G63" s="300">
        <v>0.05</v>
      </c>
      <c r="H63" s="39"/>
      <c r="I63" s="35"/>
      <c r="J63" s="16"/>
      <c r="K63" s="16"/>
      <c r="L63" s="16"/>
      <c r="M63" s="16"/>
      <c r="N63" s="16"/>
    </row>
    <row r="64" spans="1:14" s="11" customFormat="1" ht="12.95" customHeight="1" x14ac:dyDescent="0.2">
      <c r="A64" s="32" t="s">
        <v>291</v>
      </c>
      <c r="B64" s="140">
        <v>1</v>
      </c>
      <c r="C64" s="140">
        <v>35</v>
      </c>
      <c r="D64" s="140">
        <v>0</v>
      </c>
      <c r="E64" s="140">
        <v>0</v>
      </c>
      <c r="F64" s="141" t="s">
        <v>118</v>
      </c>
      <c r="G64" s="141" t="s">
        <v>119</v>
      </c>
      <c r="H64" s="39"/>
      <c r="I64" s="35"/>
      <c r="J64" s="16"/>
      <c r="K64" s="16"/>
      <c r="L64" s="16"/>
      <c r="M64" s="16"/>
      <c r="N64" s="16"/>
    </row>
    <row r="65" spans="1:14" s="11" customFormat="1" ht="12.95" customHeight="1" x14ac:dyDescent="0.2">
      <c r="A65" s="32" t="s">
        <v>263</v>
      </c>
      <c r="B65" s="141" t="s">
        <v>119</v>
      </c>
      <c r="C65" s="141" t="s">
        <v>119</v>
      </c>
      <c r="D65" s="141" t="s">
        <v>119</v>
      </c>
      <c r="E65" s="141" t="s">
        <v>119</v>
      </c>
      <c r="F65" s="141" t="s">
        <v>119</v>
      </c>
      <c r="G65" s="141" t="s">
        <v>119</v>
      </c>
      <c r="H65" s="39"/>
      <c r="I65" s="35"/>
      <c r="J65" s="16"/>
      <c r="K65" s="16"/>
      <c r="L65" s="16"/>
      <c r="M65" s="16"/>
      <c r="N65" s="16"/>
    </row>
    <row r="66" spans="1:14" s="11" customFormat="1" ht="12.95" customHeight="1" x14ac:dyDescent="0.2">
      <c r="A66" s="32" t="s">
        <v>297</v>
      </c>
      <c r="B66" s="141" t="s">
        <v>119</v>
      </c>
      <c r="C66" s="141" t="s">
        <v>119</v>
      </c>
      <c r="D66" s="141" t="s">
        <v>119</v>
      </c>
      <c r="E66" s="141" t="s">
        <v>119</v>
      </c>
      <c r="F66" s="141" t="s">
        <v>119</v>
      </c>
      <c r="G66" s="141" t="s">
        <v>119</v>
      </c>
      <c r="H66" s="39"/>
      <c r="I66" s="35"/>
      <c r="J66" s="16"/>
      <c r="K66" s="16"/>
      <c r="L66" s="16"/>
      <c r="M66" s="16"/>
      <c r="N66" s="16"/>
    </row>
    <row r="67" spans="1:14" s="11" customFormat="1" ht="12.95" customHeight="1" x14ac:dyDescent="0.2">
      <c r="A67" s="32" t="s">
        <v>298</v>
      </c>
      <c r="B67" s="141" t="s">
        <v>119</v>
      </c>
      <c r="C67" s="141" t="s">
        <v>119</v>
      </c>
      <c r="D67" s="141" t="s">
        <v>119</v>
      </c>
      <c r="E67" s="141" t="s">
        <v>119</v>
      </c>
      <c r="F67" s="141" t="s">
        <v>119</v>
      </c>
      <c r="G67" s="141" t="s">
        <v>119</v>
      </c>
      <c r="H67" s="39"/>
      <c r="I67" s="35"/>
      <c r="J67" s="16"/>
      <c r="K67" s="16"/>
      <c r="L67" s="16"/>
      <c r="M67" s="16"/>
      <c r="N67" s="16"/>
    </row>
    <row r="68" spans="1:14" s="11" customFormat="1" ht="12.95" customHeight="1" x14ac:dyDescent="0.2">
      <c r="A68" s="32" t="s">
        <v>299</v>
      </c>
      <c r="B68" s="141" t="s">
        <v>119</v>
      </c>
      <c r="C68" s="141" t="s">
        <v>119</v>
      </c>
      <c r="D68" s="141" t="s">
        <v>119</v>
      </c>
      <c r="E68" s="141" t="s">
        <v>119</v>
      </c>
      <c r="F68" s="141" t="s">
        <v>119</v>
      </c>
      <c r="G68" s="141" t="s">
        <v>119</v>
      </c>
      <c r="H68" s="39"/>
      <c r="I68" s="35"/>
      <c r="J68" s="16"/>
      <c r="K68" s="16"/>
      <c r="L68" s="16"/>
      <c r="M68" s="16"/>
      <c r="N68" s="16"/>
    </row>
    <row r="69" spans="1:14" s="11" customFormat="1" ht="12.95" customHeight="1" x14ac:dyDescent="0.2">
      <c r="A69" s="177" t="s">
        <v>327</v>
      </c>
      <c r="B69" s="141" t="s">
        <v>119</v>
      </c>
      <c r="C69" s="141" t="s">
        <v>119</v>
      </c>
      <c r="D69" s="141" t="s">
        <v>119</v>
      </c>
      <c r="E69" s="141" t="s">
        <v>119</v>
      </c>
      <c r="F69" s="141" t="s">
        <v>119</v>
      </c>
      <c r="G69" s="141" t="s">
        <v>119</v>
      </c>
      <c r="H69" s="39"/>
      <c r="I69" s="35"/>
      <c r="J69" s="16"/>
      <c r="K69" s="16"/>
      <c r="L69" s="16"/>
      <c r="M69" s="16"/>
      <c r="N69" s="16"/>
    </row>
    <row r="70" spans="1:14" s="11" customFormat="1" ht="12.95" customHeight="1" x14ac:dyDescent="0.2">
      <c r="A70" s="32" t="s">
        <v>300</v>
      </c>
      <c r="B70" s="141" t="s">
        <v>119</v>
      </c>
      <c r="C70" s="141" t="s">
        <v>119</v>
      </c>
      <c r="D70" s="141" t="s">
        <v>119</v>
      </c>
      <c r="E70" s="141" t="s">
        <v>119</v>
      </c>
      <c r="F70" s="141" t="s">
        <v>119</v>
      </c>
      <c r="G70" s="141" t="s">
        <v>119</v>
      </c>
      <c r="H70" s="39"/>
      <c r="I70" s="35"/>
      <c r="J70" s="16"/>
      <c r="K70" s="16"/>
      <c r="L70" s="16"/>
      <c r="M70" s="16"/>
      <c r="N70" s="16"/>
    </row>
    <row r="71" spans="1:14" s="11" customFormat="1" ht="12.95" customHeight="1" x14ac:dyDescent="0.2">
      <c r="A71" s="32" t="s">
        <v>301</v>
      </c>
      <c r="B71" s="141" t="s">
        <v>119</v>
      </c>
      <c r="C71" s="141" t="s">
        <v>119</v>
      </c>
      <c r="D71" s="141" t="s">
        <v>119</v>
      </c>
      <c r="E71" s="141" t="s">
        <v>119</v>
      </c>
      <c r="F71" s="141" t="s">
        <v>119</v>
      </c>
      <c r="G71" s="141" t="s">
        <v>119</v>
      </c>
      <c r="H71" s="39"/>
      <c r="I71" s="35"/>
      <c r="J71" s="16"/>
      <c r="K71" s="16"/>
      <c r="L71" s="16"/>
      <c r="M71" s="16"/>
      <c r="N71" s="16"/>
    </row>
    <row r="72" spans="1:14" s="11" customFormat="1" ht="12.95" customHeight="1" x14ac:dyDescent="0.2">
      <c r="A72" s="32" t="s">
        <v>302</v>
      </c>
      <c r="B72" s="141" t="s">
        <v>119</v>
      </c>
      <c r="C72" s="141" t="s">
        <v>119</v>
      </c>
      <c r="D72" s="141" t="s">
        <v>119</v>
      </c>
      <c r="E72" s="141" t="s">
        <v>119</v>
      </c>
      <c r="F72" s="141" t="s">
        <v>119</v>
      </c>
      <c r="G72" s="141" t="s">
        <v>119</v>
      </c>
      <c r="H72" s="39"/>
      <c r="I72" s="35"/>
      <c r="J72" s="16"/>
      <c r="K72" s="16"/>
      <c r="L72" s="16"/>
      <c r="M72" s="16"/>
      <c r="N72" s="16"/>
    </row>
    <row r="73" spans="1:14" s="11" customFormat="1" ht="12.95" customHeight="1" x14ac:dyDescent="0.2">
      <c r="A73" s="32" t="s">
        <v>286</v>
      </c>
      <c r="B73" s="141" t="s">
        <v>119</v>
      </c>
      <c r="C73" s="141" t="s">
        <v>119</v>
      </c>
      <c r="D73" s="141" t="s">
        <v>119</v>
      </c>
      <c r="E73" s="141" t="s">
        <v>119</v>
      </c>
      <c r="F73" s="141" t="s">
        <v>119</v>
      </c>
      <c r="G73" s="141" t="s">
        <v>119</v>
      </c>
      <c r="H73" s="39"/>
      <c r="I73" s="35"/>
      <c r="J73" s="16"/>
      <c r="K73" s="16"/>
      <c r="L73" s="16"/>
      <c r="M73" s="16"/>
      <c r="N73" s="16"/>
    </row>
    <row r="74" spans="1:14" s="11" customFormat="1" ht="12.95" customHeight="1" x14ac:dyDescent="0.2">
      <c r="A74" s="129" t="s">
        <v>41</v>
      </c>
      <c r="B74" s="130">
        <f t="shared" ref="B74:G74" si="0">SUM(B6:B73)</f>
        <v>1370</v>
      </c>
      <c r="C74" s="130">
        <f t="shared" si="0"/>
        <v>37875.599999999999</v>
      </c>
      <c r="D74" s="130">
        <f t="shared" si="0"/>
        <v>3755363.4720000001</v>
      </c>
      <c r="E74" s="130">
        <f t="shared" si="0"/>
        <v>3543479.4610000001</v>
      </c>
      <c r="F74" s="130">
        <f t="shared" si="0"/>
        <v>581239.5290000001</v>
      </c>
      <c r="G74" s="130">
        <f t="shared" si="0"/>
        <v>8746475.3159999996</v>
      </c>
      <c r="H74" s="26"/>
      <c r="I74" s="35"/>
      <c r="J74" s="16"/>
      <c r="K74" s="16"/>
      <c r="L74" s="16"/>
      <c r="M74" s="16"/>
      <c r="N74" s="16"/>
    </row>
    <row r="75" spans="1:14" ht="12.95" customHeight="1" x14ac:dyDescent="0.2">
      <c r="A75" s="113" t="s">
        <v>55</v>
      </c>
      <c r="B75" s="131"/>
      <c r="C75" s="131"/>
      <c r="D75" s="131"/>
      <c r="E75" s="131"/>
      <c r="F75" s="128"/>
      <c r="G75" s="131"/>
      <c r="H75" s="26"/>
      <c r="I75" s="18"/>
      <c r="J75" s="6"/>
      <c r="K75" s="6"/>
      <c r="L75" s="6"/>
      <c r="M75" s="6"/>
      <c r="N75" s="6"/>
    </row>
    <row r="76" spans="1:14" ht="19.5" customHeight="1" x14ac:dyDescent="0.2">
      <c r="A76" s="132" t="s">
        <v>14</v>
      </c>
      <c r="B76" s="131"/>
      <c r="C76" s="131"/>
      <c r="D76" s="131"/>
      <c r="E76" s="131"/>
      <c r="F76" s="128"/>
      <c r="G76" s="131"/>
      <c r="H76" s="26"/>
      <c r="I76" s="18"/>
      <c r="J76" s="6"/>
      <c r="K76" s="6"/>
      <c r="L76" s="6"/>
      <c r="M76" s="6"/>
      <c r="N76" s="6"/>
    </row>
    <row r="77" spans="1:14" ht="12.95" customHeight="1" x14ac:dyDescent="0.2">
      <c r="A77" s="133" t="s">
        <v>171</v>
      </c>
      <c r="B77" s="131"/>
      <c r="C77" s="131"/>
      <c r="D77" s="131"/>
      <c r="E77" s="131"/>
      <c r="F77" s="128"/>
      <c r="G77" s="131"/>
      <c r="H77" s="26"/>
      <c r="I77" s="18"/>
      <c r="J77" s="6"/>
      <c r="K77" s="6"/>
      <c r="L77" s="6"/>
      <c r="M77" s="6"/>
      <c r="N77" s="6"/>
    </row>
    <row r="78" spans="1:14" ht="12.95" customHeight="1" x14ac:dyDescent="0.2">
      <c r="A78" s="133" t="s">
        <v>172</v>
      </c>
      <c r="B78" s="131"/>
      <c r="C78" s="131"/>
      <c r="D78" s="131"/>
      <c r="E78" s="131"/>
      <c r="F78" s="128"/>
      <c r="G78" s="131"/>
      <c r="H78" s="26"/>
      <c r="I78" s="18"/>
      <c r="J78" s="6"/>
      <c r="K78" s="6"/>
      <c r="L78" s="6"/>
      <c r="M78" s="6"/>
      <c r="N78" s="6"/>
    </row>
    <row r="79" spans="1:14" ht="12.95" customHeight="1" x14ac:dyDescent="0.2">
      <c r="A79" s="134" t="s">
        <v>237</v>
      </c>
      <c r="B79" s="131"/>
      <c r="C79" s="131"/>
      <c r="D79" s="131"/>
      <c r="E79" s="131"/>
      <c r="F79" s="128"/>
      <c r="G79" s="131"/>
      <c r="H79" s="26"/>
      <c r="I79" s="18"/>
      <c r="J79" s="6"/>
      <c r="K79" s="6"/>
      <c r="L79" s="6"/>
      <c r="M79" s="6"/>
      <c r="N79" s="6"/>
    </row>
    <row r="80" spans="1:14" ht="12.95" customHeight="1" x14ac:dyDescent="0.2">
      <c r="A80" s="134" t="s">
        <v>173</v>
      </c>
      <c r="B80" s="131"/>
      <c r="C80" s="131"/>
      <c r="D80" s="131"/>
      <c r="E80" s="131"/>
      <c r="F80" s="128"/>
      <c r="G80" s="135"/>
      <c r="H80" s="25"/>
      <c r="I80" s="18"/>
      <c r="J80" s="6"/>
      <c r="K80" s="6"/>
      <c r="L80" s="6"/>
      <c r="M80" s="6"/>
      <c r="N80" s="6"/>
    </row>
    <row r="81" spans="1:14" ht="12.95" customHeight="1" x14ac:dyDescent="0.2">
      <c r="A81" s="44"/>
      <c r="B81" s="135"/>
      <c r="C81" s="135"/>
      <c r="D81" s="135"/>
      <c r="E81" s="135"/>
      <c r="F81" s="136"/>
      <c r="G81" s="44"/>
      <c r="H81" s="25"/>
      <c r="I81" s="6"/>
      <c r="J81" s="6"/>
      <c r="K81" s="6"/>
      <c r="L81" s="6"/>
      <c r="M81" s="6"/>
      <c r="N81" s="6"/>
    </row>
    <row r="82" spans="1:14" ht="12.95" customHeight="1" x14ac:dyDescent="0.2">
      <c r="A82" s="97" t="s">
        <v>15</v>
      </c>
      <c r="B82" s="44"/>
      <c r="C82" s="44"/>
      <c r="D82" s="44"/>
      <c r="E82" s="44"/>
      <c r="F82" s="120"/>
      <c r="G82" s="44"/>
      <c r="J82" s="6"/>
      <c r="K82" s="6"/>
      <c r="L82" s="6"/>
      <c r="M82" s="6"/>
      <c r="N82" s="6"/>
    </row>
    <row r="83" spans="1:14" x14ac:dyDescent="0.2">
      <c r="A83" s="113" t="s">
        <v>254</v>
      </c>
      <c r="B83" s="115"/>
      <c r="C83" s="115"/>
      <c r="D83" s="115"/>
      <c r="E83" s="115"/>
      <c r="F83" s="137"/>
      <c r="G83" s="44"/>
      <c r="H83" s="49"/>
      <c r="I83" s="50"/>
      <c r="J83" s="6"/>
      <c r="K83" s="6"/>
      <c r="L83" s="6"/>
      <c r="M83" s="6"/>
      <c r="N83" s="6"/>
    </row>
    <row r="84" spans="1:14" s="256" customFormat="1" x14ac:dyDescent="0.2">
      <c r="A84" s="249" t="s">
        <v>255</v>
      </c>
      <c r="B84" s="250"/>
      <c r="C84" s="250"/>
      <c r="D84" s="250"/>
      <c r="E84" s="250"/>
      <c r="F84" s="251"/>
      <c r="G84" s="252"/>
      <c r="H84" s="253"/>
      <c r="I84" s="254"/>
      <c r="J84" s="255"/>
      <c r="K84" s="255"/>
      <c r="L84" s="255"/>
      <c r="M84" s="255"/>
      <c r="N84" s="255"/>
    </row>
    <row r="85" spans="1:14" x14ac:dyDescent="0.2">
      <c r="A85" s="113" t="s">
        <v>116</v>
      </c>
      <c r="B85" s="115"/>
      <c r="C85" s="115"/>
      <c r="D85" s="115"/>
      <c r="E85" s="115"/>
      <c r="F85" s="137"/>
      <c r="G85" s="44"/>
      <c r="H85" s="19"/>
      <c r="I85" s="30"/>
      <c r="J85" s="6"/>
      <c r="K85" s="6"/>
      <c r="L85" s="6"/>
      <c r="M85" s="6"/>
      <c r="N85" s="6"/>
    </row>
    <row r="86" spans="1:14" x14ac:dyDescent="0.2">
      <c r="A86" s="113" t="s">
        <v>304</v>
      </c>
      <c r="B86" s="115"/>
      <c r="C86" s="115"/>
      <c r="D86" s="115"/>
      <c r="E86" s="115"/>
      <c r="F86" s="137"/>
      <c r="G86" s="44"/>
      <c r="H86" s="19"/>
      <c r="I86" s="30"/>
      <c r="J86" s="6"/>
      <c r="K86" s="6"/>
      <c r="L86" s="6"/>
      <c r="M86" s="6"/>
      <c r="N86" s="6"/>
    </row>
    <row r="87" spans="1:14" x14ac:dyDescent="0.2">
      <c r="A87" s="113" t="s">
        <v>305</v>
      </c>
      <c r="B87" s="115"/>
      <c r="C87" s="115"/>
      <c r="D87" s="115"/>
      <c r="E87" s="115"/>
      <c r="F87" s="137"/>
      <c r="G87" s="44"/>
      <c r="H87" s="19"/>
      <c r="I87" s="30"/>
      <c r="J87" s="6"/>
      <c r="K87" s="6"/>
      <c r="L87" s="6"/>
      <c r="M87" s="6"/>
      <c r="N87" s="6"/>
    </row>
    <row r="88" spans="1:14" x14ac:dyDescent="0.2">
      <c r="A88" s="65" t="s">
        <v>306</v>
      </c>
      <c r="B88" s="97"/>
      <c r="C88" s="97"/>
      <c r="D88" s="97"/>
      <c r="E88" s="97"/>
      <c r="F88" s="137"/>
      <c r="G88" s="44"/>
      <c r="H88" s="19"/>
      <c r="I88" s="30"/>
      <c r="J88" s="6"/>
      <c r="K88" s="6"/>
      <c r="L88" s="6"/>
      <c r="M88" s="6"/>
      <c r="N88" s="6"/>
    </row>
    <row r="89" spans="1:14" s="256" customFormat="1" x14ac:dyDescent="0.2">
      <c r="A89" s="257" t="s">
        <v>174</v>
      </c>
      <c r="B89" s="258"/>
      <c r="C89" s="258"/>
      <c r="D89" s="258"/>
      <c r="E89" s="258"/>
      <c r="F89" s="251"/>
      <c r="G89" s="252"/>
      <c r="I89" s="255"/>
      <c r="J89" s="255"/>
      <c r="K89" s="255"/>
      <c r="L89" s="255"/>
      <c r="M89" s="255"/>
      <c r="N89" s="255"/>
    </row>
    <row r="90" spans="1:14" x14ac:dyDescent="0.2">
      <c r="A90" s="23" t="s">
        <v>307</v>
      </c>
      <c r="B90" s="97"/>
      <c r="C90" s="97"/>
      <c r="D90" s="97"/>
      <c r="E90" s="97"/>
      <c r="F90" s="137"/>
      <c r="G90" s="117"/>
      <c r="H90" s="43"/>
      <c r="I90" s="6"/>
      <c r="J90" s="6"/>
      <c r="K90" s="6"/>
      <c r="L90" s="6"/>
      <c r="M90" s="6"/>
      <c r="N90" s="6"/>
    </row>
    <row r="91" spans="1:14" s="264" customFormat="1" ht="12.75" customHeight="1" x14ac:dyDescent="0.2">
      <c r="A91" s="260" t="s">
        <v>243</v>
      </c>
      <c r="B91" s="261"/>
      <c r="C91" s="261"/>
      <c r="D91" s="261"/>
      <c r="E91" s="261"/>
      <c r="F91" s="261"/>
      <c r="G91" s="262"/>
      <c r="H91" s="263"/>
      <c r="I91" s="263"/>
      <c r="J91" s="263"/>
      <c r="K91" s="263"/>
      <c r="L91" s="263"/>
      <c r="M91" s="263"/>
      <c r="N91" s="263"/>
    </row>
    <row r="92" spans="1:14" s="256" customFormat="1" x14ac:dyDescent="0.2">
      <c r="A92" s="259" t="s">
        <v>242</v>
      </c>
      <c r="B92" s="250"/>
      <c r="C92" s="250"/>
      <c r="D92" s="250"/>
      <c r="E92" s="250"/>
      <c r="F92" s="250"/>
      <c r="G92" s="252"/>
      <c r="H92" s="255"/>
      <c r="I92" s="255"/>
      <c r="J92" s="255"/>
      <c r="K92" s="255"/>
      <c r="L92" s="255"/>
      <c r="M92" s="255"/>
      <c r="N92" s="255"/>
    </row>
    <row r="93" spans="1:14" ht="12.95" customHeight="1" x14ac:dyDescent="0.2">
      <c r="A93" s="138" t="s">
        <v>308</v>
      </c>
      <c r="B93" s="6"/>
      <c r="F93"/>
      <c r="H93" s="6"/>
      <c r="I93" s="6"/>
      <c r="J93" s="6"/>
      <c r="K93" s="6"/>
      <c r="L93" s="6"/>
      <c r="M93" s="6"/>
      <c r="N93" s="6"/>
    </row>
    <row r="94" spans="1:14" s="264" customFormat="1" x14ac:dyDescent="0.2">
      <c r="A94" s="265" t="s">
        <v>256</v>
      </c>
      <c r="B94" s="261"/>
      <c r="C94" s="261"/>
      <c r="D94" s="261"/>
      <c r="E94" s="261"/>
      <c r="F94" s="266"/>
      <c r="G94" s="262"/>
      <c r="H94" s="267"/>
      <c r="I94" s="268"/>
      <c r="J94" s="263"/>
      <c r="K94" s="263"/>
      <c r="L94" s="263"/>
      <c r="M94" s="263"/>
      <c r="N94" s="263"/>
    </row>
    <row r="95" spans="1:14" x14ac:dyDescent="0.2">
      <c r="A95" s="138" t="s">
        <v>309</v>
      </c>
      <c r="B95" s="97"/>
      <c r="C95" s="97"/>
      <c r="D95" s="97"/>
      <c r="E95" s="97"/>
      <c r="F95" s="137"/>
      <c r="G95" s="44"/>
      <c r="H95" s="19"/>
      <c r="I95" s="30"/>
      <c r="J95" s="6"/>
      <c r="K95" s="6"/>
      <c r="L95" s="6"/>
      <c r="M95" s="6"/>
      <c r="N95" s="6"/>
    </row>
    <row r="96" spans="1:14" x14ac:dyDescent="0.2">
      <c r="A96" s="301" t="s">
        <v>328</v>
      </c>
      <c r="B96" s="97"/>
      <c r="C96" s="97"/>
      <c r="D96" s="97"/>
      <c r="E96" s="97"/>
      <c r="F96" s="137"/>
      <c r="G96" s="44"/>
      <c r="H96" s="19"/>
      <c r="I96" s="30"/>
      <c r="J96" s="6"/>
      <c r="K96" s="6"/>
      <c r="L96" s="6"/>
      <c r="M96" s="6"/>
      <c r="N96" s="6"/>
    </row>
    <row r="97" spans="1:14" x14ac:dyDescent="0.2">
      <c r="A97" s="138" t="s">
        <v>329</v>
      </c>
      <c r="B97" s="97"/>
      <c r="C97" s="97"/>
      <c r="D97" s="97"/>
      <c r="E97" s="97"/>
      <c r="F97" s="137"/>
      <c r="G97" s="44"/>
      <c r="H97" s="19"/>
      <c r="I97" s="30"/>
      <c r="J97" s="6"/>
      <c r="K97" s="6"/>
      <c r="L97" s="6"/>
      <c r="M97" s="6"/>
      <c r="N97" s="6"/>
    </row>
    <row r="98" spans="1:14" x14ac:dyDescent="0.2">
      <c r="A98" s="139" t="s">
        <v>330</v>
      </c>
      <c r="B98" s="6"/>
      <c r="F98"/>
      <c r="H98" s="6"/>
      <c r="I98" s="6"/>
      <c r="J98" s="6"/>
      <c r="K98" s="6"/>
      <c r="L98" s="6"/>
      <c r="M98" s="6"/>
      <c r="N98" s="6"/>
    </row>
    <row r="99" spans="1:14" ht="12.95" customHeight="1" x14ac:dyDescent="0.2">
      <c r="A99" s="174" t="s">
        <v>310</v>
      </c>
      <c r="B99" s="6"/>
      <c r="F99"/>
      <c r="H99" s="6"/>
      <c r="I99" s="6"/>
      <c r="J99" s="6"/>
      <c r="K99" s="6"/>
      <c r="L99" s="6"/>
      <c r="M99" s="6"/>
      <c r="N99" s="6"/>
    </row>
    <row r="100" spans="1:14" x14ac:dyDescent="0.2">
      <c r="A100" s="293" t="s">
        <v>331</v>
      </c>
      <c r="B100" s="6"/>
      <c r="F100"/>
      <c r="H100" s="6"/>
      <c r="I100" s="6"/>
      <c r="J100" s="6"/>
      <c r="K100" s="6"/>
      <c r="L100" s="6"/>
      <c r="M100" s="6"/>
      <c r="N100" s="6"/>
    </row>
    <row r="101" spans="1:14" x14ac:dyDescent="0.2">
      <c r="A101" s="139" t="s">
        <v>332</v>
      </c>
    </row>
    <row r="102" spans="1:14" x14ac:dyDescent="0.2">
      <c r="A102" s="139" t="s">
        <v>333</v>
      </c>
    </row>
    <row r="103" spans="1:14" x14ac:dyDescent="0.2">
      <c r="A103" s="301" t="s">
        <v>334</v>
      </c>
      <c r="B103" s="6"/>
      <c r="F103"/>
      <c r="H103" s="6"/>
      <c r="I103" s="6"/>
      <c r="J103" s="6"/>
      <c r="K103" s="6"/>
      <c r="L103" s="6"/>
      <c r="M103" s="6"/>
      <c r="N103" s="6"/>
    </row>
    <row r="104" spans="1:14" x14ac:dyDescent="0.2">
      <c r="A104" s="139" t="s">
        <v>335</v>
      </c>
      <c r="B104" s="6"/>
      <c r="F104"/>
      <c r="H104" s="6"/>
      <c r="I104" s="6"/>
      <c r="J104" s="6"/>
      <c r="K104" s="6"/>
      <c r="L104" s="6"/>
      <c r="M104" s="6"/>
      <c r="N104" s="6"/>
    </row>
    <row r="105" spans="1:14" s="242" customFormat="1" ht="9" customHeight="1" x14ac:dyDescent="0.2">
      <c r="A105" s="246"/>
      <c r="B105" s="246"/>
      <c r="C105" s="62"/>
      <c r="D105" s="62"/>
      <c r="E105" s="62"/>
      <c r="F105" s="62"/>
      <c r="H105" s="247"/>
      <c r="I105" s="247"/>
      <c r="J105" s="247"/>
      <c r="K105" s="247"/>
      <c r="L105" s="247"/>
      <c r="M105" s="247"/>
    </row>
    <row r="106" spans="1:14" x14ac:dyDescent="0.2">
      <c r="A106" s="178" t="s">
        <v>264</v>
      </c>
      <c r="H106" s="6"/>
      <c r="I106" s="6"/>
      <c r="J106" s="6"/>
      <c r="K106" s="6"/>
      <c r="L106" s="6"/>
      <c r="M106" s="6"/>
      <c r="N106" s="6"/>
    </row>
    <row r="107" spans="1:14" x14ac:dyDescent="0.2">
      <c r="A107" s="32" t="s">
        <v>118</v>
      </c>
      <c r="H107" s="6"/>
      <c r="I107" s="6"/>
      <c r="J107" s="6"/>
      <c r="K107" s="6"/>
      <c r="L107" s="6"/>
      <c r="M107" s="6"/>
      <c r="N107" s="6"/>
    </row>
    <row r="108" spans="1:14" x14ac:dyDescent="0.2">
      <c r="A108" s="175"/>
      <c r="H108" s="6"/>
      <c r="I108" s="6"/>
      <c r="J108" s="6"/>
      <c r="K108" s="6"/>
      <c r="L108" s="6"/>
      <c r="M108" s="6"/>
      <c r="N108" s="6"/>
    </row>
    <row r="109" spans="1:14" ht="15" customHeight="1" x14ac:dyDescent="0.2">
      <c r="A109" s="114" t="s">
        <v>16</v>
      </c>
      <c r="H109" s="6"/>
      <c r="I109" s="6"/>
      <c r="J109" s="6"/>
      <c r="K109" s="6"/>
      <c r="L109" s="6"/>
      <c r="M109" s="6"/>
      <c r="N109" s="6"/>
    </row>
    <row r="110" spans="1:14" x14ac:dyDescent="0.2">
      <c r="A110" s="114" t="s">
        <v>17</v>
      </c>
      <c r="H110" s="6"/>
      <c r="I110" s="6"/>
      <c r="J110" s="6"/>
      <c r="K110" s="6"/>
      <c r="L110" s="6"/>
      <c r="M110" s="6"/>
      <c r="N110" s="6"/>
    </row>
    <row r="111" spans="1:14" x14ac:dyDescent="0.2">
      <c r="H111" s="6"/>
      <c r="I111" s="6"/>
      <c r="J111" s="6"/>
      <c r="K111" s="6"/>
      <c r="L111" s="6"/>
      <c r="M111" s="6"/>
      <c r="N111" s="6"/>
    </row>
    <row r="112" spans="1:14" x14ac:dyDescent="0.2">
      <c r="H112" s="6"/>
      <c r="I112" s="6"/>
      <c r="J112" s="6"/>
      <c r="K112" s="6"/>
      <c r="L112" s="6"/>
      <c r="M112" s="6"/>
      <c r="N112" s="6"/>
    </row>
    <row r="113" spans="1:14" x14ac:dyDescent="0.2">
      <c r="H113" s="6"/>
      <c r="I113" s="6"/>
      <c r="J113" s="6"/>
      <c r="K113" s="6"/>
      <c r="L113" s="6"/>
      <c r="M113" s="6"/>
      <c r="N113" s="6"/>
    </row>
    <row r="114" spans="1:14" x14ac:dyDescent="0.2">
      <c r="H114" s="6"/>
      <c r="I114" s="6"/>
      <c r="J114" s="6"/>
      <c r="K114" s="6"/>
      <c r="L114" s="6"/>
      <c r="M114" s="6"/>
      <c r="N114" s="6"/>
    </row>
    <row r="115" spans="1:14" x14ac:dyDescent="0.2">
      <c r="H115" s="6"/>
      <c r="I115" s="6"/>
      <c r="J115" s="6"/>
      <c r="K115" s="6"/>
      <c r="L115" s="6"/>
      <c r="M115" s="6"/>
      <c r="N115" s="6"/>
    </row>
    <row r="116" spans="1:14" x14ac:dyDescent="0.2">
      <c r="H116" s="6"/>
      <c r="I116" s="6"/>
      <c r="J116" s="6"/>
      <c r="K116" s="6"/>
      <c r="L116" s="6"/>
      <c r="M116" s="6"/>
      <c r="N116" s="6"/>
    </row>
    <row r="117" spans="1:14" x14ac:dyDescent="0.2">
      <c r="H117" s="6"/>
      <c r="I117" s="6"/>
      <c r="J117" s="6"/>
      <c r="K117" s="6"/>
      <c r="L117" s="6"/>
      <c r="M117" s="6"/>
      <c r="N117" s="6"/>
    </row>
    <row r="118" spans="1:14" x14ac:dyDescent="0.2">
      <c r="H118" s="6"/>
      <c r="I118" s="6"/>
      <c r="J118" s="6"/>
      <c r="K118" s="6"/>
      <c r="L118" s="6"/>
      <c r="M118" s="6"/>
      <c r="N118" s="6"/>
    </row>
    <row r="119" spans="1:14" x14ac:dyDescent="0.2">
      <c r="A119" t="s">
        <v>0</v>
      </c>
      <c r="H119" s="6"/>
      <c r="I119" s="6"/>
      <c r="J119" s="6"/>
      <c r="K119" s="6"/>
      <c r="L119" s="6"/>
      <c r="M119" s="6"/>
      <c r="N119" s="6"/>
    </row>
    <row r="120" spans="1:14" x14ac:dyDescent="0.2">
      <c r="H120" s="6"/>
      <c r="I120" s="6"/>
      <c r="J120" s="6"/>
      <c r="K120" s="6"/>
      <c r="L120" s="6"/>
      <c r="M120" s="6"/>
      <c r="N120" s="6"/>
    </row>
    <row r="121" spans="1:14" x14ac:dyDescent="0.2">
      <c r="A121" t="s">
        <v>0</v>
      </c>
      <c r="H121" s="6"/>
      <c r="I121" s="6"/>
      <c r="J121" s="6"/>
      <c r="K121" s="6"/>
      <c r="L121" s="6"/>
      <c r="M121" s="6"/>
      <c r="N121" s="6"/>
    </row>
    <row r="122" spans="1:14" x14ac:dyDescent="0.2">
      <c r="H122" s="6"/>
      <c r="I122" s="6"/>
      <c r="J122" s="6"/>
      <c r="K122" s="6"/>
      <c r="L122" s="6"/>
      <c r="M122" s="6"/>
      <c r="N122" s="6"/>
    </row>
    <row r="123" spans="1:14" x14ac:dyDescent="0.2">
      <c r="H123" s="6"/>
      <c r="I123" s="6"/>
      <c r="J123" s="6"/>
      <c r="K123" s="6"/>
      <c r="L123" s="6"/>
      <c r="M123" s="6"/>
      <c r="N123" s="6"/>
    </row>
    <row r="124" spans="1:14" x14ac:dyDescent="0.2">
      <c r="H124" s="6"/>
      <c r="I124" s="6"/>
      <c r="J124" s="6"/>
      <c r="K124" s="6"/>
      <c r="L124" s="6"/>
      <c r="M124" s="6"/>
      <c r="N124" s="6"/>
    </row>
    <row r="125" spans="1:14" x14ac:dyDescent="0.2">
      <c r="H125" s="6"/>
      <c r="I125" s="6"/>
      <c r="J125" s="6"/>
      <c r="K125" s="6"/>
      <c r="L125" s="6"/>
      <c r="M125" s="6"/>
      <c r="N125" s="6"/>
    </row>
    <row r="126" spans="1:14" x14ac:dyDescent="0.2">
      <c r="H126" s="6"/>
      <c r="I126" s="6"/>
      <c r="J126" s="6"/>
      <c r="K126" s="6"/>
      <c r="L126" s="6"/>
      <c r="M126" s="6"/>
      <c r="N126" s="6"/>
    </row>
    <row r="127" spans="1:14" x14ac:dyDescent="0.2">
      <c r="H127" s="6"/>
      <c r="I127" s="6"/>
      <c r="J127" s="6"/>
      <c r="K127" s="6"/>
      <c r="L127" s="6"/>
      <c r="M127" s="6"/>
      <c r="N127" s="6"/>
    </row>
    <row r="128" spans="1:14" x14ac:dyDescent="0.2">
      <c r="H128" s="6"/>
      <c r="I128" s="6"/>
      <c r="J128" s="6"/>
      <c r="K128" s="6"/>
      <c r="L128" s="6"/>
      <c r="M128" s="6"/>
      <c r="N128" s="6"/>
    </row>
    <row r="129" spans="8:14" x14ac:dyDescent="0.2">
      <c r="H129" s="6"/>
      <c r="I129" s="6"/>
      <c r="J129" s="6"/>
      <c r="K129" s="6"/>
      <c r="L129" s="6"/>
      <c r="M129" s="6"/>
      <c r="N129" s="6"/>
    </row>
    <row r="130" spans="8:14" x14ac:dyDescent="0.2">
      <c r="H130" s="6"/>
      <c r="I130" s="6"/>
      <c r="J130" s="6"/>
      <c r="K130" s="6"/>
      <c r="L130" s="6"/>
      <c r="M130" s="6"/>
      <c r="N130" s="6"/>
    </row>
    <row r="131" spans="8:14" x14ac:dyDescent="0.2">
      <c r="H131" s="6"/>
      <c r="I131" s="6"/>
      <c r="J131" s="6"/>
      <c r="K131" s="6"/>
      <c r="L131" s="6"/>
      <c r="M131" s="6"/>
      <c r="N131" s="6"/>
    </row>
    <row r="132" spans="8:14" x14ac:dyDescent="0.2">
      <c r="H132" s="6"/>
      <c r="I132" s="6"/>
      <c r="J132" s="6"/>
      <c r="K132" s="6"/>
      <c r="L132" s="6"/>
      <c r="M132" s="6"/>
      <c r="N132" s="6"/>
    </row>
    <row r="133" spans="8:14" x14ac:dyDescent="0.2">
      <c r="H133" s="6"/>
      <c r="I133" s="6"/>
      <c r="J133" s="6"/>
      <c r="K133" s="6"/>
      <c r="L133" s="6"/>
      <c r="M133" s="6"/>
      <c r="N133" s="6"/>
    </row>
    <row r="134" spans="8:14" x14ac:dyDescent="0.2">
      <c r="H134" s="6"/>
      <c r="I134" s="6"/>
      <c r="J134" s="6"/>
      <c r="K134" s="6"/>
      <c r="L134" s="6"/>
      <c r="M134" s="6"/>
      <c r="N134" s="6"/>
    </row>
    <row r="135" spans="8:14" x14ac:dyDescent="0.2">
      <c r="H135" s="6"/>
      <c r="I135" s="6"/>
      <c r="J135" s="6"/>
      <c r="K135" s="6"/>
      <c r="L135" s="6"/>
      <c r="M135" s="6"/>
      <c r="N135" s="6"/>
    </row>
    <row r="136" spans="8:14" x14ac:dyDescent="0.2">
      <c r="H136" s="6"/>
      <c r="I136" s="6"/>
      <c r="J136" s="6"/>
      <c r="K136" s="6"/>
      <c r="L136" s="6"/>
      <c r="M136" s="6"/>
      <c r="N136" s="6"/>
    </row>
    <row r="137" spans="8:14" x14ac:dyDescent="0.2">
      <c r="H137" s="6"/>
      <c r="I137" s="6"/>
      <c r="J137" s="6"/>
      <c r="K137" s="6"/>
      <c r="L137" s="6"/>
      <c r="M137" s="6"/>
      <c r="N137" s="6"/>
    </row>
    <row r="138" spans="8:14" x14ac:dyDescent="0.2">
      <c r="H138" s="6"/>
      <c r="I138" s="6"/>
      <c r="J138" s="6"/>
      <c r="K138" s="6"/>
      <c r="L138" s="6"/>
      <c r="M138" s="6"/>
      <c r="N138" s="6"/>
    </row>
    <row r="139" spans="8:14" x14ac:dyDescent="0.2">
      <c r="H139" s="6"/>
      <c r="I139" s="6"/>
      <c r="J139" s="6"/>
      <c r="K139" s="6"/>
      <c r="L139" s="6"/>
      <c r="M139" s="6"/>
      <c r="N139" s="6"/>
    </row>
    <row r="140" spans="8:14" x14ac:dyDescent="0.2">
      <c r="H140" s="6"/>
      <c r="I140" s="6"/>
      <c r="J140" s="6"/>
      <c r="K140" s="6"/>
      <c r="L140" s="6"/>
      <c r="M140" s="6"/>
      <c r="N140" s="6"/>
    </row>
    <row r="141" spans="8:14" x14ac:dyDescent="0.2">
      <c r="H141" s="6"/>
      <c r="I141" s="6"/>
      <c r="J141" s="6"/>
      <c r="K141" s="6"/>
      <c r="L141" s="6"/>
      <c r="M141" s="6"/>
      <c r="N141" s="6"/>
    </row>
    <row r="142" spans="8:14" x14ac:dyDescent="0.2">
      <c r="H142" s="6"/>
      <c r="I142" s="6"/>
      <c r="J142" s="6"/>
      <c r="K142" s="6"/>
      <c r="L142" s="6"/>
      <c r="M142" s="6"/>
      <c r="N142" s="6"/>
    </row>
    <row r="143" spans="8:14" x14ac:dyDescent="0.2">
      <c r="H143" s="6"/>
      <c r="I143" s="6"/>
      <c r="J143" s="6"/>
      <c r="K143" s="6"/>
      <c r="L143" s="6"/>
      <c r="M143" s="6"/>
      <c r="N143" s="6"/>
    </row>
    <row r="144" spans="8:14" x14ac:dyDescent="0.2">
      <c r="H144" s="6"/>
      <c r="I144" s="6"/>
      <c r="J144" s="6"/>
      <c r="K144" s="6"/>
      <c r="L144" s="6"/>
      <c r="M144" s="6"/>
      <c r="N144" s="6"/>
    </row>
    <row r="145" spans="8:14" x14ac:dyDescent="0.2">
      <c r="H145" s="6"/>
      <c r="I145" s="6"/>
      <c r="J145" s="6"/>
      <c r="K145" s="6"/>
      <c r="L145" s="6"/>
      <c r="M145" s="6"/>
      <c r="N145" s="6"/>
    </row>
    <row r="146" spans="8:14" x14ac:dyDescent="0.2">
      <c r="H146" s="6"/>
      <c r="I146" s="6"/>
      <c r="J146" s="6"/>
      <c r="K146" s="6"/>
      <c r="L146" s="6"/>
      <c r="M146" s="6"/>
      <c r="N146" s="6"/>
    </row>
    <row r="147" spans="8:14" x14ac:dyDescent="0.2">
      <c r="H147" s="6"/>
      <c r="I147" s="6"/>
      <c r="J147" s="6"/>
      <c r="K147" s="6"/>
      <c r="L147" s="6"/>
      <c r="M147" s="6"/>
      <c r="N147" s="6"/>
    </row>
    <row r="148" spans="8:14" x14ac:dyDescent="0.2">
      <c r="H148" s="6"/>
      <c r="I148" s="6"/>
      <c r="J148" s="6"/>
      <c r="K148" s="6"/>
      <c r="L148" s="6"/>
      <c r="M148" s="6"/>
      <c r="N148" s="6"/>
    </row>
    <row r="149" spans="8:14" x14ac:dyDescent="0.2">
      <c r="H149" s="6"/>
      <c r="I149" s="6"/>
      <c r="J149" s="6"/>
      <c r="K149" s="6"/>
      <c r="L149" s="6"/>
      <c r="M149" s="6"/>
      <c r="N149" s="6"/>
    </row>
    <row r="150" spans="8:14" x14ac:dyDescent="0.2">
      <c r="H150" s="6"/>
      <c r="I150" s="6"/>
      <c r="J150" s="6"/>
      <c r="K150" s="6"/>
      <c r="L150" s="6"/>
      <c r="M150" s="6"/>
      <c r="N150" s="6"/>
    </row>
    <row r="151" spans="8:14" x14ac:dyDescent="0.2">
      <c r="H151" s="6"/>
      <c r="I151" s="6"/>
      <c r="J151" s="6"/>
      <c r="K151" s="6"/>
      <c r="L151" s="6"/>
      <c r="M151" s="6"/>
      <c r="N151" s="6"/>
    </row>
    <row r="152" spans="8:14" x14ac:dyDescent="0.2">
      <c r="H152" s="6"/>
      <c r="I152" s="6"/>
      <c r="J152" s="6"/>
      <c r="K152" s="6"/>
      <c r="L152" s="6"/>
      <c r="M152" s="6"/>
      <c r="N152" s="6"/>
    </row>
    <row r="153" spans="8:14" x14ac:dyDescent="0.2">
      <c r="H153" s="6"/>
      <c r="I153" s="6"/>
      <c r="J153" s="6"/>
      <c r="K153" s="6"/>
      <c r="L153" s="6"/>
      <c r="M153" s="6"/>
      <c r="N153" s="6"/>
    </row>
    <row r="154" spans="8:14" x14ac:dyDescent="0.2">
      <c r="H154" s="6"/>
      <c r="I154" s="6"/>
      <c r="J154" s="6"/>
      <c r="K154" s="6"/>
      <c r="L154" s="6"/>
      <c r="M154" s="6"/>
      <c r="N154" s="6"/>
    </row>
    <row r="155" spans="8:14" x14ac:dyDescent="0.2">
      <c r="H155" s="6"/>
      <c r="I155" s="6"/>
      <c r="J155" s="6"/>
      <c r="K155" s="6"/>
      <c r="L155" s="6"/>
      <c r="M155" s="6"/>
      <c r="N155" s="6"/>
    </row>
    <row r="156" spans="8:14" x14ac:dyDescent="0.2">
      <c r="H156" s="6"/>
      <c r="I156" s="6"/>
      <c r="J156" s="6"/>
      <c r="K156" s="6"/>
      <c r="L156" s="6"/>
      <c r="M156" s="6"/>
      <c r="N156" s="6"/>
    </row>
    <row r="157" spans="8:14" x14ac:dyDescent="0.2">
      <c r="H157" s="6"/>
      <c r="I157" s="6"/>
      <c r="J157" s="6"/>
      <c r="K157" s="6"/>
      <c r="L157" s="6"/>
      <c r="M157" s="6"/>
      <c r="N157" s="6"/>
    </row>
    <row r="158" spans="8:14" x14ac:dyDescent="0.2">
      <c r="H158" s="6"/>
      <c r="I158" s="6"/>
      <c r="J158" s="6"/>
      <c r="K158" s="6"/>
      <c r="L158" s="6"/>
      <c r="M158" s="6"/>
      <c r="N158" s="6"/>
    </row>
    <row r="159" spans="8:14" x14ac:dyDescent="0.2">
      <c r="H159" s="6"/>
      <c r="I159" s="6"/>
      <c r="J159" s="6"/>
      <c r="K159" s="6"/>
      <c r="L159" s="6"/>
      <c r="M159" s="6"/>
      <c r="N159" s="6"/>
    </row>
    <row r="160" spans="8:14" x14ac:dyDescent="0.2">
      <c r="H160" s="6"/>
      <c r="I160" s="6"/>
      <c r="J160" s="6"/>
      <c r="K160" s="6"/>
      <c r="L160" s="6"/>
      <c r="M160" s="6"/>
      <c r="N160" s="6"/>
    </row>
    <row r="161" spans="8:14" x14ac:dyDescent="0.2">
      <c r="H161" s="6"/>
      <c r="I161" s="6"/>
      <c r="J161" s="6"/>
      <c r="K161" s="6"/>
      <c r="L161" s="6"/>
      <c r="M161" s="6"/>
      <c r="N161" s="6"/>
    </row>
    <row r="162" spans="8:14" x14ac:dyDescent="0.2">
      <c r="H162" s="6"/>
      <c r="I162" s="6"/>
      <c r="J162" s="6"/>
      <c r="K162" s="6"/>
      <c r="L162" s="6"/>
      <c r="M162" s="6"/>
      <c r="N162" s="6"/>
    </row>
    <row r="163" spans="8:14" x14ac:dyDescent="0.2">
      <c r="H163" s="6"/>
      <c r="I163" s="6"/>
      <c r="J163" s="6"/>
      <c r="K163" s="6"/>
      <c r="L163" s="6"/>
      <c r="M163" s="6"/>
      <c r="N163" s="6"/>
    </row>
    <row r="164" spans="8:14" x14ac:dyDescent="0.2">
      <c r="H164" s="6"/>
      <c r="I164" s="6"/>
      <c r="J164" s="6"/>
      <c r="K164" s="6"/>
      <c r="L164" s="6"/>
      <c r="M164" s="6"/>
      <c r="N164" s="6"/>
    </row>
    <row r="165" spans="8:14" x14ac:dyDescent="0.2">
      <c r="H165" s="6"/>
      <c r="I165" s="6"/>
      <c r="J165" s="6"/>
      <c r="K165" s="6"/>
      <c r="L165" s="6"/>
      <c r="M165" s="6"/>
      <c r="N165" s="6"/>
    </row>
    <row r="166" spans="8:14" x14ac:dyDescent="0.2">
      <c r="H166" s="6"/>
      <c r="I166" s="6"/>
      <c r="J166" s="6"/>
      <c r="K166" s="6"/>
      <c r="L166" s="6"/>
      <c r="M166" s="6"/>
      <c r="N166" s="6"/>
    </row>
    <row r="167" spans="8:14" x14ac:dyDescent="0.2">
      <c r="H167" s="6"/>
      <c r="I167" s="6"/>
      <c r="J167" s="6"/>
      <c r="K167" s="6"/>
      <c r="L167" s="6"/>
      <c r="M167" s="6"/>
      <c r="N167" s="6"/>
    </row>
    <row r="168" spans="8:14" x14ac:dyDescent="0.2">
      <c r="H168" s="6"/>
      <c r="I168" s="6"/>
      <c r="J168" s="6"/>
      <c r="K168" s="6"/>
      <c r="L168" s="6"/>
      <c r="M168" s="6"/>
      <c r="N168" s="6"/>
    </row>
    <row r="169" spans="8:14" x14ac:dyDescent="0.2">
      <c r="H169" s="6"/>
      <c r="I169" s="6"/>
      <c r="J169" s="6"/>
      <c r="K169" s="6"/>
      <c r="L169" s="6"/>
      <c r="M169" s="6"/>
      <c r="N169" s="6"/>
    </row>
    <row r="170" spans="8:14" x14ac:dyDescent="0.2">
      <c r="H170" s="6"/>
      <c r="I170" s="6"/>
      <c r="J170" s="6"/>
      <c r="K170" s="6"/>
      <c r="L170" s="6"/>
      <c r="M170" s="6"/>
      <c r="N170" s="6"/>
    </row>
    <row r="171" spans="8:14" x14ac:dyDescent="0.2">
      <c r="H171" s="6"/>
      <c r="I171" s="6"/>
      <c r="J171" s="6"/>
      <c r="K171" s="6"/>
      <c r="L171" s="6"/>
      <c r="M171" s="6"/>
      <c r="N171" s="6"/>
    </row>
    <row r="172" spans="8:14" x14ac:dyDescent="0.2">
      <c r="H172" s="6"/>
      <c r="I172" s="6"/>
      <c r="J172" s="6"/>
      <c r="K172" s="6"/>
      <c r="L172" s="6"/>
      <c r="M172" s="6"/>
      <c r="N172" s="6"/>
    </row>
    <row r="173" spans="8:14" x14ac:dyDescent="0.2">
      <c r="H173" s="6"/>
      <c r="I173" s="6"/>
      <c r="J173" s="6"/>
      <c r="K173" s="6"/>
      <c r="L173" s="6"/>
      <c r="M173" s="6"/>
      <c r="N173" s="6"/>
    </row>
    <row r="174" spans="8:14" x14ac:dyDescent="0.2">
      <c r="H174" s="6"/>
      <c r="I174" s="6"/>
      <c r="J174" s="6"/>
      <c r="K174" s="6"/>
      <c r="L174" s="6"/>
      <c r="M174" s="6"/>
      <c r="N174" s="6"/>
    </row>
    <row r="175" spans="8:14" x14ac:dyDescent="0.2">
      <c r="H175" s="6"/>
      <c r="I175" s="6"/>
      <c r="J175" s="6"/>
      <c r="K175" s="6"/>
      <c r="L175" s="6"/>
      <c r="M175" s="6"/>
      <c r="N175" s="6"/>
    </row>
    <row r="176" spans="8:14" x14ac:dyDescent="0.2">
      <c r="H176" s="6"/>
      <c r="I176" s="6"/>
      <c r="J176" s="6"/>
      <c r="K176" s="6"/>
      <c r="L176" s="6"/>
      <c r="M176" s="6"/>
      <c r="N176" s="6"/>
    </row>
    <row r="177" spans="8:14" x14ac:dyDescent="0.2">
      <c r="H177" s="6"/>
      <c r="I177" s="6"/>
      <c r="J177" s="6"/>
      <c r="K177" s="6"/>
      <c r="L177" s="6"/>
      <c r="M177" s="6"/>
      <c r="N177" s="6"/>
    </row>
    <row r="178" spans="8:14" x14ac:dyDescent="0.2">
      <c r="H178" s="6"/>
      <c r="I178" s="6"/>
      <c r="J178" s="6"/>
      <c r="K178" s="6"/>
      <c r="L178" s="6"/>
      <c r="M178" s="6"/>
      <c r="N178" s="6"/>
    </row>
    <row r="179" spans="8:14" x14ac:dyDescent="0.2">
      <c r="H179" s="6"/>
      <c r="I179" s="6"/>
      <c r="J179" s="6"/>
      <c r="K179" s="6"/>
      <c r="L179" s="6"/>
      <c r="M179" s="6"/>
      <c r="N179" s="6"/>
    </row>
    <row r="180" spans="8:14" x14ac:dyDescent="0.2">
      <c r="H180" s="6"/>
      <c r="I180" s="6"/>
      <c r="J180" s="6"/>
      <c r="K180" s="6"/>
      <c r="L180" s="6"/>
      <c r="M180" s="6"/>
      <c r="N180" s="6"/>
    </row>
    <row r="181" spans="8:14" x14ac:dyDescent="0.2">
      <c r="H181" s="6"/>
      <c r="I181" s="6"/>
      <c r="J181" s="6"/>
      <c r="K181" s="6"/>
      <c r="L181" s="6"/>
      <c r="M181" s="6"/>
      <c r="N181" s="6"/>
    </row>
    <row r="182" spans="8:14" x14ac:dyDescent="0.2">
      <c r="H182" s="6"/>
      <c r="I182" s="6"/>
      <c r="J182" s="6"/>
      <c r="K182" s="6"/>
      <c r="L182" s="6"/>
      <c r="M182" s="6"/>
      <c r="N182" s="6"/>
    </row>
    <row r="183" spans="8:14" x14ac:dyDescent="0.2">
      <c r="H183" s="6"/>
      <c r="I183" s="6"/>
      <c r="J183" s="6"/>
      <c r="K183" s="6"/>
      <c r="L183" s="6"/>
      <c r="M183" s="6"/>
      <c r="N183" s="6"/>
    </row>
    <row r="184" spans="8:14" x14ac:dyDescent="0.2">
      <c r="H184" s="6"/>
      <c r="I184" s="6"/>
      <c r="J184" s="6"/>
      <c r="K184" s="6"/>
      <c r="L184" s="6"/>
      <c r="M184" s="6"/>
      <c r="N184" s="6"/>
    </row>
    <row r="185" spans="8:14" x14ac:dyDescent="0.2">
      <c r="H185" s="6"/>
      <c r="I185" s="6"/>
      <c r="J185" s="6"/>
      <c r="K185" s="6"/>
      <c r="L185" s="6"/>
      <c r="M185" s="6"/>
      <c r="N185" s="6"/>
    </row>
    <row r="186" spans="8:14" x14ac:dyDescent="0.2">
      <c r="H186" s="6"/>
      <c r="I186" s="6"/>
      <c r="J186" s="6"/>
      <c r="K186" s="6"/>
      <c r="L186" s="6"/>
      <c r="M186" s="6"/>
      <c r="N186" s="6"/>
    </row>
    <row r="187" spans="8:14" x14ac:dyDescent="0.2">
      <c r="H187" s="6"/>
      <c r="I187" s="6"/>
      <c r="J187" s="6"/>
      <c r="K187" s="6"/>
      <c r="L187" s="6"/>
      <c r="M187" s="6"/>
      <c r="N187" s="6"/>
    </row>
    <row r="188" spans="8:14" x14ac:dyDescent="0.2">
      <c r="H188" s="6"/>
      <c r="I188" s="6"/>
      <c r="J188" s="6"/>
      <c r="K188" s="6"/>
      <c r="L188" s="6"/>
      <c r="M188" s="6"/>
      <c r="N188" s="6"/>
    </row>
    <row r="189" spans="8:14" x14ac:dyDescent="0.2">
      <c r="H189" s="6"/>
      <c r="I189" s="6"/>
      <c r="J189" s="6"/>
      <c r="K189" s="6"/>
      <c r="L189" s="6"/>
      <c r="M189" s="6"/>
      <c r="N189" s="6"/>
    </row>
    <row r="190" spans="8:14" x14ac:dyDescent="0.2">
      <c r="H190" s="6"/>
      <c r="I190" s="6"/>
      <c r="J190" s="6"/>
      <c r="K190" s="6"/>
      <c r="L190" s="6"/>
      <c r="M190" s="6"/>
      <c r="N190" s="6"/>
    </row>
    <row r="191" spans="8:14" x14ac:dyDescent="0.2">
      <c r="H191" s="6"/>
      <c r="I191" s="6"/>
      <c r="J191" s="6"/>
      <c r="K191" s="6"/>
      <c r="L191" s="6"/>
      <c r="M191" s="6"/>
      <c r="N191" s="6"/>
    </row>
    <row r="192" spans="8:14" x14ac:dyDescent="0.2">
      <c r="H192" s="6"/>
      <c r="I192" s="6"/>
      <c r="J192" s="6"/>
      <c r="K192" s="6"/>
      <c r="L192" s="6"/>
      <c r="M192" s="6"/>
      <c r="N192" s="6"/>
    </row>
    <row r="193" spans="8:14" x14ac:dyDescent="0.2">
      <c r="H193" s="6"/>
      <c r="I193" s="6"/>
      <c r="J193" s="6"/>
      <c r="K193" s="6"/>
      <c r="L193" s="6"/>
      <c r="M193" s="6"/>
      <c r="N193" s="6"/>
    </row>
    <row r="194" spans="8:14" x14ac:dyDescent="0.2">
      <c r="H194" s="6"/>
      <c r="I194" s="6"/>
      <c r="J194" s="6"/>
      <c r="K194" s="6"/>
      <c r="L194" s="6"/>
      <c r="M194" s="6"/>
      <c r="N194" s="6"/>
    </row>
    <row r="195" spans="8:14" x14ac:dyDescent="0.2">
      <c r="H195" s="6"/>
      <c r="I195" s="6"/>
      <c r="J195" s="6"/>
      <c r="K195" s="6"/>
      <c r="L195" s="6"/>
      <c r="M195" s="6"/>
      <c r="N195" s="6"/>
    </row>
    <row r="196" spans="8:14" x14ac:dyDescent="0.2">
      <c r="H196" s="6"/>
      <c r="I196" s="6"/>
      <c r="J196" s="6"/>
      <c r="K196" s="6"/>
      <c r="L196" s="6"/>
      <c r="M196" s="6"/>
      <c r="N196" s="6"/>
    </row>
    <row r="197" spans="8:14" x14ac:dyDescent="0.2">
      <c r="H197" s="6"/>
      <c r="I197" s="6"/>
      <c r="J197" s="6"/>
      <c r="K197" s="6"/>
      <c r="L197" s="6"/>
      <c r="M197" s="6"/>
      <c r="N197" s="6"/>
    </row>
    <row r="198" spans="8:14" x14ac:dyDescent="0.2">
      <c r="H198" s="6"/>
      <c r="I198" s="6"/>
      <c r="J198" s="6"/>
      <c r="K198" s="6"/>
      <c r="L198" s="6"/>
      <c r="M198" s="6"/>
      <c r="N198" s="6"/>
    </row>
    <row r="199" spans="8:14" x14ac:dyDescent="0.2">
      <c r="H199" s="6"/>
      <c r="I199" s="6"/>
      <c r="J199" s="6"/>
      <c r="K199" s="6"/>
      <c r="L199" s="6"/>
      <c r="M199" s="6"/>
      <c r="N199" s="6"/>
    </row>
    <row r="200" spans="8:14" x14ac:dyDescent="0.2">
      <c r="H200" s="6"/>
      <c r="I200" s="6"/>
      <c r="J200" s="6"/>
      <c r="K200" s="6"/>
      <c r="L200" s="6"/>
      <c r="M200" s="6"/>
      <c r="N200" s="6"/>
    </row>
    <row r="201" spans="8:14" x14ac:dyDescent="0.2">
      <c r="H201" s="6"/>
      <c r="I201" s="6"/>
      <c r="J201" s="6"/>
      <c r="K201" s="6"/>
      <c r="L201" s="6"/>
      <c r="M201" s="6"/>
      <c r="N201" s="6"/>
    </row>
    <row r="202" spans="8:14" x14ac:dyDescent="0.2">
      <c r="H202" s="6"/>
      <c r="I202" s="6"/>
      <c r="J202" s="6"/>
      <c r="K202" s="6"/>
      <c r="L202" s="6"/>
      <c r="M202" s="6"/>
      <c r="N202" s="6"/>
    </row>
    <row r="203" spans="8:14" x14ac:dyDescent="0.2">
      <c r="H203" s="6"/>
      <c r="I203" s="6"/>
      <c r="J203" s="6"/>
      <c r="K203" s="6"/>
      <c r="L203" s="6"/>
      <c r="M203" s="6"/>
      <c r="N203" s="6"/>
    </row>
    <row r="204" spans="8:14" x14ac:dyDescent="0.2">
      <c r="H204" s="6"/>
      <c r="I204" s="6"/>
      <c r="J204" s="6"/>
      <c r="K204" s="6"/>
      <c r="L204" s="6"/>
      <c r="M204" s="6"/>
      <c r="N204" s="6"/>
    </row>
    <row r="205" spans="8:14" x14ac:dyDescent="0.2">
      <c r="H205" s="6"/>
      <c r="I205" s="6"/>
      <c r="J205" s="6"/>
      <c r="K205" s="6"/>
      <c r="L205" s="6"/>
      <c r="M205" s="6"/>
      <c r="N205" s="6"/>
    </row>
    <row r="206" spans="8:14" x14ac:dyDescent="0.2">
      <c r="H206" s="6"/>
      <c r="I206" s="6"/>
      <c r="J206" s="6"/>
      <c r="K206" s="6"/>
      <c r="L206" s="6"/>
      <c r="M206" s="6"/>
      <c r="N206" s="6"/>
    </row>
    <row r="207" spans="8:14" x14ac:dyDescent="0.2">
      <c r="H207" s="6"/>
      <c r="I207" s="6"/>
      <c r="J207" s="6"/>
      <c r="K207" s="6"/>
      <c r="L207" s="6"/>
      <c r="M207" s="6"/>
      <c r="N207" s="6"/>
    </row>
    <row r="208" spans="8:14" x14ac:dyDescent="0.2">
      <c r="H208" s="6"/>
      <c r="I208" s="6"/>
      <c r="J208" s="6"/>
      <c r="K208" s="6"/>
      <c r="L208" s="6"/>
      <c r="M208" s="6"/>
      <c r="N208" s="6"/>
    </row>
    <row r="209" spans="8:14" x14ac:dyDescent="0.2">
      <c r="H209" s="6"/>
      <c r="I209" s="6"/>
      <c r="J209" s="6"/>
      <c r="K209" s="6"/>
      <c r="L209" s="6"/>
      <c r="M209" s="6"/>
      <c r="N209" s="6"/>
    </row>
    <row r="210" spans="8:14" x14ac:dyDescent="0.2">
      <c r="H210" s="6"/>
      <c r="I210" s="6"/>
      <c r="J210" s="6"/>
      <c r="K210" s="6"/>
      <c r="L210" s="6"/>
      <c r="M210" s="6"/>
      <c r="N210" s="6"/>
    </row>
    <row r="211" spans="8:14" x14ac:dyDescent="0.2">
      <c r="H211" s="6"/>
      <c r="I211" s="6"/>
      <c r="J211" s="6"/>
      <c r="K211" s="6"/>
      <c r="L211" s="6"/>
      <c r="M211" s="6"/>
      <c r="N211" s="6"/>
    </row>
    <row r="212" spans="8:14" x14ac:dyDescent="0.2">
      <c r="H212" s="6"/>
      <c r="I212" s="6"/>
      <c r="J212" s="6"/>
      <c r="K212" s="6"/>
      <c r="L212" s="6"/>
      <c r="M212" s="6"/>
      <c r="N212" s="6"/>
    </row>
    <row r="213" spans="8:14" x14ac:dyDescent="0.2">
      <c r="H213" s="6"/>
      <c r="I213" s="6"/>
      <c r="J213" s="6"/>
      <c r="K213" s="6"/>
      <c r="L213" s="6"/>
      <c r="M213" s="6"/>
      <c r="N213" s="6"/>
    </row>
    <row r="214" spans="8:14" x14ac:dyDescent="0.2">
      <c r="H214" s="6"/>
      <c r="I214" s="6"/>
      <c r="J214" s="6"/>
      <c r="K214" s="6"/>
      <c r="L214" s="6"/>
      <c r="M214" s="6"/>
      <c r="N214" s="6"/>
    </row>
    <row r="215" spans="8:14" x14ac:dyDescent="0.2">
      <c r="H215" s="6"/>
      <c r="I215" s="6"/>
      <c r="J215" s="6"/>
      <c r="K215" s="6"/>
      <c r="L215" s="6"/>
      <c r="M215" s="6"/>
      <c r="N215" s="6"/>
    </row>
    <row r="216" spans="8:14" x14ac:dyDescent="0.2">
      <c r="H216" s="6"/>
      <c r="I216" s="6"/>
      <c r="J216" s="6"/>
      <c r="K216" s="6"/>
      <c r="L216" s="6"/>
      <c r="M216" s="6"/>
      <c r="N216" s="6"/>
    </row>
    <row r="217" spans="8:14" x14ac:dyDescent="0.2">
      <c r="H217" s="6"/>
      <c r="I217" s="6"/>
      <c r="J217" s="6"/>
      <c r="K217" s="6"/>
      <c r="L217" s="6"/>
      <c r="M217" s="6"/>
      <c r="N217" s="6"/>
    </row>
    <row r="218" spans="8:14" x14ac:dyDescent="0.2">
      <c r="H218" s="6"/>
      <c r="I218" s="6"/>
      <c r="J218" s="6"/>
      <c r="K218" s="6"/>
      <c r="L218" s="6"/>
      <c r="M218" s="6"/>
      <c r="N218" s="6"/>
    </row>
    <row r="219" spans="8:14" x14ac:dyDescent="0.2">
      <c r="H219" s="6"/>
      <c r="I219" s="6"/>
      <c r="J219" s="6"/>
      <c r="K219" s="6"/>
      <c r="L219" s="6"/>
      <c r="M219" s="6"/>
      <c r="N219" s="6"/>
    </row>
    <row r="220" spans="8:14" x14ac:dyDescent="0.2">
      <c r="H220" s="6"/>
      <c r="I220" s="6"/>
      <c r="J220" s="6"/>
      <c r="K220" s="6"/>
      <c r="L220" s="6"/>
      <c r="M220" s="6"/>
      <c r="N220" s="6"/>
    </row>
    <row r="221" spans="8:14" x14ac:dyDescent="0.2">
      <c r="H221" s="6"/>
      <c r="I221" s="6"/>
      <c r="J221" s="6"/>
      <c r="K221" s="6"/>
      <c r="L221" s="6"/>
      <c r="M221" s="6"/>
      <c r="N221" s="6"/>
    </row>
    <row r="222" spans="8:14" x14ac:dyDescent="0.2">
      <c r="H222" s="6"/>
      <c r="I222" s="6"/>
      <c r="J222" s="6"/>
      <c r="K222" s="6"/>
      <c r="L222" s="6"/>
      <c r="M222" s="6"/>
      <c r="N222" s="6"/>
    </row>
    <row r="223" spans="8:14" x14ac:dyDescent="0.2">
      <c r="H223" s="6"/>
      <c r="I223" s="6"/>
      <c r="J223" s="6"/>
      <c r="K223" s="6"/>
      <c r="L223" s="6"/>
      <c r="M223" s="6"/>
      <c r="N223" s="6"/>
    </row>
    <row r="224" spans="8:14" x14ac:dyDescent="0.2">
      <c r="H224" s="6"/>
      <c r="I224" s="6"/>
      <c r="J224" s="6"/>
      <c r="K224" s="6"/>
      <c r="L224" s="6"/>
      <c r="M224" s="6"/>
      <c r="N224" s="6"/>
    </row>
    <row r="225" spans="8:14" x14ac:dyDescent="0.2">
      <c r="H225" s="6"/>
      <c r="I225" s="6"/>
      <c r="J225" s="6"/>
      <c r="K225" s="6"/>
      <c r="L225" s="6"/>
      <c r="M225" s="6"/>
      <c r="N225" s="6"/>
    </row>
    <row r="226" spans="8:14" x14ac:dyDescent="0.2">
      <c r="H226" s="6"/>
      <c r="I226" s="6"/>
      <c r="J226" s="6"/>
      <c r="K226" s="6"/>
      <c r="L226" s="6"/>
      <c r="M226" s="6"/>
      <c r="N226" s="6"/>
    </row>
    <row r="227" spans="8:14" x14ac:dyDescent="0.2">
      <c r="H227" s="6"/>
      <c r="I227" s="6"/>
      <c r="J227" s="6"/>
      <c r="K227" s="6"/>
      <c r="L227" s="6"/>
      <c r="M227" s="6"/>
      <c r="N227" s="6"/>
    </row>
    <row r="228" spans="8:14" x14ac:dyDescent="0.2">
      <c r="H228" s="6"/>
      <c r="I228" s="6"/>
      <c r="J228" s="6"/>
      <c r="K228" s="6"/>
      <c r="L228" s="6"/>
      <c r="M228" s="6"/>
      <c r="N228" s="6"/>
    </row>
    <row r="229" spans="8:14" x14ac:dyDescent="0.2">
      <c r="H229" s="6"/>
      <c r="I229" s="6"/>
      <c r="J229" s="6"/>
      <c r="K229" s="6"/>
      <c r="L229" s="6"/>
      <c r="M229" s="6"/>
      <c r="N229" s="6"/>
    </row>
    <row r="230" spans="8:14" x14ac:dyDescent="0.2">
      <c r="H230" s="6"/>
      <c r="I230" s="6"/>
      <c r="J230" s="6"/>
      <c r="K230" s="6"/>
      <c r="L230" s="6"/>
      <c r="M230" s="6"/>
      <c r="N230" s="6"/>
    </row>
    <row r="231" spans="8:14" x14ac:dyDescent="0.2">
      <c r="H231" s="6"/>
      <c r="I231" s="6"/>
      <c r="J231" s="6"/>
      <c r="K231" s="6"/>
      <c r="L231" s="6"/>
      <c r="M231" s="6"/>
      <c r="N231" s="6"/>
    </row>
    <row r="232" spans="8:14" x14ac:dyDescent="0.2">
      <c r="H232" s="6"/>
      <c r="I232" s="6"/>
      <c r="J232" s="6"/>
      <c r="K232" s="6"/>
      <c r="L232" s="6"/>
      <c r="M232" s="6"/>
      <c r="N232" s="6"/>
    </row>
    <row r="233" spans="8:14" x14ac:dyDescent="0.2">
      <c r="H233" s="6"/>
      <c r="I233" s="6"/>
      <c r="J233" s="6"/>
      <c r="K233" s="6"/>
      <c r="L233" s="6"/>
      <c r="M233" s="6"/>
      <c r="N233" s="6"/>
    </row>
    <row r="234" spans="8:14" x14ac:dyDescent="0.2">
      <c r="H234" s="6"/>
      <c r="I234" s="6"/>
      <c r="J234" s="6"/>
      <c r="K234" s="6"/>
      <c r="L234" s="6"/>
      <c r="M234" s="6"/>
      <c r="N234" s="6"/>
    </row>
    <row r="235" spans="8:14" x14ac:dyDescent="0.2">
      <c r="H235" s="6"/>
      <c r="I235" s="6"/>
      <c r="J235" s="6"/>
      <c r="K235" s="6"/>
      <c r="L235" s="6"/>
      <c r="M235" s="6"/>
      <c r="N235" s="6"/>
    </row>
    <row r="236" spans="8:14" x14ac:dyDescent="0.2">
      <c r="H236" s="6"/>
      <c r="I236" s="6"/>
      <c r="J236" s="6"/>
      <c r="K236" s="6"/>
      <c r="L236" s="6"/>
      <c r="M236" s="6"/>
      <c r="N236" s="6"/>
    </row>
    <row r="237" spans="8:14" x14ac:dyDescent="0.2">
      <c r="H237" s="6"/>
      <c r="I237" s="6"/>
      <c r="J237" s="6"/>
      <c r="K237" s="6"/>
      <c r="L237" s="6"/>
      <c r="M237" s="6"/>
      <c r="N237" s="6"/>
    </row>
    <row r="238" spans="8:14" x14ac:dyDescent="0.2">
      <c r="H238" s="6"/>
      <c r="I238" s="6"/>
      <c r="J238" s="6"/>
      <c r="K238" s="6"/>
      <c r="L238" s="6"/>
      <c r="M238" s="6"/>
      <c r="N238" s="6"/>
    </row>
    <row r="239" spans="8:14" x14ac:dyDescent="0.2">
      <c r="H239" s="6"/>
      <c r="I239" s="6"/>
      <c r="J239" s="6"/>
      <c r="K239" s="6"/>
      <c r="L239" s="6"/>
      <c r="M239" s="6"/>
      <c r="N239" s="6"/>
    </row>
    <row r="240" spans="8:14" x14ac:dyDescent="0.2">
      <c r="H240" s="6"/>
      <c r="I240" s="6"/>
      <c r="J240" s="6"/>
      <c r="K240" s="6"/>
      <c r="L240" s="6"/>
      <c r="M240" s="6"/>
      <c r="N240" s="6"/>
    </row>
    <row r="241" spans="8:14" x14ac:dyDescent="0.2">
      <c r="H241" s="6"/>
      <c r="I241" s="6"/>
      <c r="J241" s="6"/>
      <c r="K241" s="6"/>
      <c r="L241" s="6"/>
      <c r="M241" s="6"/>
      <c r="N241" s="6"/>
    </row>
    <row r="242" spans="8:14" x14ac:dyDescent="0.2">
      <c r="H242" s="6"/>
      <c r="I242" s="6"/>
      <c r="J242" s="6"/>
      <c r="K242" s="6"/>
      <c r="L242" s="6"/>
      <c r="M242" s="6"/>
      <c r="N242" s="6"/>
    </row>
    <row r="243" spans="8:14" x14ac:dyDescent="0.2">
      <c r="H243" s="6"/>
      <c r="I243" s="6"/>
      <c r="J243" s="6"/>
      <c r="K243" s="6"/>
      <c r="L243" s="6"/>
      <c r="M243" s="6"/>
      <c r="N243" s="6"/>
    </row>
    <row r="244" spans="8:14" x14ac:dyDescent="0.2">
      <c r="H244" s="6"/>
      <c r="I244" s="6"/>
      <c r="J244" s="6"/>
      <c r="K244" s="6"/>
      <c r="L244" s="6"/>
      <c r="M244" s="6"/>
      <c r="N244" s="6"/>
    </row>
    <row r="245" spans="8:14" x14ac:dyDescent="0.2">
      <c r="H245" s="6"/>
      <c r="I245" s="6"/>
      <c r="J245" s="6"/>
      <c r="K245" s="6"/>
      <c r="L245" s="6"/>
      <c r="M245" s="6"/>
      <c r="N245" s="6"/>
    </row>
    <row r="246" spans="8:14" x14ac:dyDescent="0.2">
      <c r="H246" s="6"/>
      <c r="I246" s="6"/>
      <c r="J246" s="6"/>
      <c r="K246" s="6"/>
      <c r="L246" s="6"/>
      <c r="M246" s="6"/>
      <c r="N246" s="6"/>
    </row>
    <row r="247" spans="8:14" x14ac:dyDescent="0.2">
      <c r="H247" s="6"/>
      <c r="I247" s="6"/>
      <c r="J247" s="6"/>
      <c r="K247" s="6"/>
      <c r="L247" s="6"/>
      <c r="M247" s="6"/>
      <c r="N247" s="6"/>
    </row>
    <row r="248" spans="8:14" x14ac:dyDescent="0.2">
      <c r="H248" s="6"/>
      <c r="I248" s="6"/>
      <c r="J248" s="6"/>
      <c r="K248" s="6"/>
      <c r="L248" s="6"/>
      <c r="M248" s="6"/>
      <c r="N248" s="6"/>
    </row>
    <row r="249" spans="8:14" x14ac:dyDescent="0.2">
      <c r="H249" s="6"/>
      <c r="I249" s="6"/>
      <c r="J249" s="6"/>
      <c r="K249" s="6"/>
      <c r="L249" s="6"/>
      <c r="M249" s="6"/>
      <c r="N249" s="6"/>
    </row>
    <row r="250" spans="8:14" x14ac:dyDescent="0.2">
      <c r="H250" s="6"/>
      <c r="I250" s="6"/>
      <c r="J250" s="6"/>
      <c r="K250" s="6"/>
      <c r="L250" s="6"/>
      <c r="M250" s="6"/>
      <c r="N250" s="6"/>
    </row>
    <row r="251" spans="8:14" x14ac:dyDescent="0.2">
      <c r="H251" s="6"/>
      <c r="I251" s="6"/>
      <c r="J251" s="6"/>
      <c r="K251" s="6"/>
      <c r="L251" s="6"/>
      <c r="M251" s="6"/>
      <c r="N251" s="6"/>
    </row>
    <row r="252" spans="8:14" x14ac:dyDescent="0.2">
      <c r="H252" s="6"/>
      <c r="I252" s="6"/>
      <c r="J252" s="6"/>
      <c r="K252" s="6"/>
      <c r="L252" s="6"/>
      <c r="M252" s="6"/>
      <c r="N252" s="6"/>
    </row>
    <row r="253" spans="8:14" x14ac:dyDescent="0.2">
      <c r="H253" s="6"/>
      <c r="I253" s="6"/>
      <c r="J253" s="6"/>
      <c r="K253" s="6"/>
      <c r="L253" s="6"/>
      <c r="M253" s="6"/>
      <c r="N253" s="6"/>
    </row>
    <row r="254" spans="8:14" x14ac:dyDescent="0.2">
      <c r="H254" s="6"/>
      <c r="I254" s="6"/>
      <c r="J254" s="6"/>
      <c r="K254" s="6"/>
      <c r="L254" s="6"/>
      <c r="M254" s="6"/>
      <c r="N254" s="6"/>
    </row>
    <row r="255" spans="8:14" x14ac:dyDescent="0.2">
      <c r="H255" s="6"/>
      <c r="I255" s="6"/>
      <c r="J255" s="6"/>
      <c r="K255" s="6"/>
      <c r="L255" s="6"/>
      <c r="M255" s="6"/>
      <c r="N255" s="6"/>
    </row>
    <row r="256" spans="8:14" x14ac:dyDescent="0.2">
      <c r="H256" s="6"/>
      <c r="I256" s="6"/>
      <c r="J256" s="6"/>
      <c r="K256" s="6"/>
      <c r="L256" s="6"/>
      <c r="M256" s="6"/>
      <c r="N256" s="6"/>
    </row>
    <row r="257" spans="8:14" x14ac:dyDescent="0.2">
      <c r="H257" s="6"/>
      <c r="I257" s="6"/>
      <c r="J257" s="6"/>
      <c r="K257" s="6"/>
      <c r="L257" s="6"/>
      <c r="M257" s="6"/>
      <c r="N257" s="6"/>
    </row>
    <row r="258" spans="8:14" x14ac:dyDescent="0.2">
      <c r="H258" s="6"/>
      <c r="I258" s="6"/>
      <c r="J258" s="6"/>
      <c r="K258" s="6"/>
      <c r="L258" s="6"/>
      <c r="M258" s="6"/>
      <c r="N258" s="6"/>
    </row>
    <row r="259" spans="8:14" x14ac:dyDescent="0.2">
      <c r="H259" s="6"/>
      <c r="I259" s="6"/>
      <c r="J259" s="6"/>
      <c r="K259" s="6"/>
      <c r="L259" s="6"/>
      <c r="M259" s="6"/>
      <c r="N259" s="6"/>
    </row>
    <row r="260" spans="8:14" x14ac:dyDescent="0.2">
      <c r="H260" s="6"/>
      <c r="I260" s="6"/>
      <c r="J260" s="6"/>
      <c r="K260" s="6"/>
      <c r="L260" s="6"/>
      <c r="M260" s="6"/>
      <c r="N260" s="6"/>
    </row>
    <row r="261" spans="8:14" x14ac:dyDescent="0.2">
      <c r="H261" s="6"/>
      <c r="I261" s="6"/>
      <c r="J261" s="6"/>
      <c r="K261" s="6"/>
      <c r="L261" s="6"/>
      <c r="M261" s="6"/>
      <c r="N261" s="6"/>
    </row>
    <row r="262" spans="8:14" x14ac:dyDescent="0.2">
      <c r="H262" s="6"/>
      <c r="I262" s="6"/>
      <c r="J262" s="6"/>
      <c r="K262" s="6"/>
      <c r="L262" s="6"/>
      <c r="M262" s="6"/>
      <c r="N262" s="6"/>
    </row>
    <row r="263" spans="8:14" x14ac:dyDescent="0.2">
      <c r="H263" s="6"/>
      <c r="I263" s="6"/>
      <c r="J263" s="6"/>
      <c r="K263" s="6"/>
      <c r="L263" s="6"/>
      <c r="M263" s="6"/>
      <c r="N263" s="6"/>
    </row>
    <row r="264" spans="8:14" x14ac:dyDescent="0.2">
      <c r="H264" s="6"/>
      <c r="I264" s="6"/>
      <c r="J264" s="6"/>
      <c r="K264" s="6"/>
      <c r="L264" s="6"/>
      <c r="M264" s="6"/>
      <c r="N264" s="6"/>
    </row>
    <row r="265" spans="8:14" x14ac:dyDescent="0.2">
      <c r="H265" s="6"/>
      <c r="I265" s="6"/>
      <c r="J265" s="6"/>
      <c r="K265" s="6"/>
      <c r="L265" s="6"/>
      <c r="M265" s="6"/>
      <c r="N265" s="6"/>
    </row>
    <row r="266" spans="8:14" x14ac:dyDescent="0.2">
      <c r="H266" s="6"/>
      <c r="I266" s="6"/>
      <c r="J266" s="6"/>
      <c r="K266" s="6"/>
      <c r="L266" s="6"/>
      <c r="M266" s="6"/>
      <c r="N266" s="6"/>
    </row>
    <row r="267" spans="8:14" x14ac:dyDescent="0.2">
      <c r="H267" s="6"/>
      <c r="I267" s="6"/>
      <c r="J267" s="6"/>
      <c r="K267" s="6"/>
      <c r="L267" s="6"/>
      <c r="M267" s="6"/>
      <c r="N267" s="6"/>
    </row>
    <row r="268" spans="8:14" x14ac:dyDescent="0.2">
      <c r="H268" s="6"/>
      <c r="I268" s="6"/>
      <c r="J268" s="6"/>
      <c r="K268" s="6"/>
      <c r="L268" s="6"/>
      <c r="M268" s="6"/>
      <c r="N268" s="6"/>
    </row>
    <row r="269" spans="8:14" x14ac:dyDescent="0.2">
      <c r="H269" s="6"/>
      <c r="I269" s="6"/>
      <c r="J269" s="6"/>
      <c r="K269" s="6"/>
      <c r="L269" s="6"/>
      <c r="M269" s="6"/>
      <c r="N269" s="6"/>
    </row>
    <row r="270" spans="8:14" x14ac:dyDescent="0.2">
      <c r="H270" s="6"/>
      <c r="I270" s="6"/>
      <c r="J270" s="6"/>
      <c r="K270" s="6"/>
      <c r="L270" s="6"/>
      <c r="M270" s="6"/>
      <c r="N270" s="6"/>
    </row>
    <row r="271" spans="8:14" x14ac:dyDescent="0.2">
      <c r="H271" s="6"/>
      <c r="I271" s="6"/>
      <c r="J271" s="6"/>
      <c r="K271" s="6"/>
      <c r="L271" s="6"/>
      <c r="M271" s="6"/>
      <c r="N271" s="6"/>
    </row>
    <row r="272" spans="8:14" x14ac:dyDescent="0.2">
      <c r="H272" s="6"/>
      <c r="I272" s="6"/>
      <c r="J272" s="6"/>
      <c r="K272" s="6"/>
      <c r="L272" s="6"/>
      <c r="M272" s="6"/>
      <c r="N272" s="6"/>
    </row>
    <row r="273" spans="8:14" x14ac:dyDescent="0.2">
      <c r="H273" s="6"/>
      <c r="I273" s="6"/>
      <c r="J273" s="6"/>
      <c r="K273" s="6"/>
      <c r="L273" s="6"/>
      <c r="M273" s="6"/>
      <c r="N273" s="6"/>
    </row>
    <row r="274" spans="8:14" x14ac:dyDescent="0.2">
      <c r="H274" s="6"/>
      <c r="I274" s="6"/>
      <c r="J274" s="6"/>
      <c r="K274" s="6"/>
      <c r="L274" s="6"/>
      <c r="M274" s="6"/>
      <c r="N274" s="6"/>
    </row>
    <row r="275" spans="8:14" x14ac:dyDescent="0.2">
      <c r="H275" s="6"/>
      <c r="I275" s="6"/>
      <c r="J275" s="6"/>
      <c r="K275" s="6"/>
      <c r="L275" s="6"/>
      <c r="M275" s="6"/>
      <c r="N275" s="6"/>
    </row>
    <row r="276" spans="8:14" x14ac:dyDescent="0.2">
      <c r="H276" s="6"/>
      <c r="I276" s="6"/>
      <c r="J276" s="6"/>
      <c r="K276" s="6"/>
      <c r="L276" s="6"/>
      <c r="M276" s="6"/>
      <c r="N276" s="6"/>
    </row>
    <row r="277" spans="8:14" x14ac:dyDescent="0.2">
      <c r="H277" s="6"/>
      <c r="I277" s="6"/>
      <c r="J277" s="6"/>
      <c r="K277" s="6"/>
      <c r="L277" s="6"/>
      <c r="M277" s="6"/>
      <c r="N277" s="6"/>
    </row>
    <row r="278" spans="8:14" x14ac:dyDescent="0.2">
      <c r="H278" s="6"/>
      <c r="I278" s="6"/>
      <c r="J278" s="6"/>
      <c r="K278" s="6"/>
      <c r="L278" s="6"/>
      <c r="M278" s="6"/>
      <c r="N278" s="6"/>
    </row>
    <row r="279" spans="8:14" x14ac:dyDescent="0.2">
      <c r="H279" s="6"/>
      <c r="I279" s="6"/>
      <c r="J279" s="6"/>
      <c r="K279" s="6"/>
      <c r="L279" s="6"/>
      <c r="M279" s="6"/>
      <c r="N279" s="6"/>
    </row>
    <row r="280" spans="8:14" x14ac:dyDescent="0.2">
      <c r="H280" s="6"/>
      <c r="I280" s="6"/>
      <c r="J280" s="6"/>
      <c r="K280" s="6"/>
      <c r="L280" s="6"/>
      <c r="M280" s="6"/>
      <c r="N280" s="6"/>
    </row>
    <row r="281" spans="8:14" x14ac:dyDescent="0.2">
      <c r="H281" s="6"/>
      <c r="I281" s="6"/>
      <c r="J281" s="6"/>
      <c r="K281" s="6"/>
      <c r="L281" s="6"/>
      <c r="M281" s="6"/>
      <c r="N281" s="6"/>
    </row>
    <row r="282" spans="8:14" x14ac:dyDescent="0.2">
      <c r="H282" s="6"/>
      <c r="I282" s="6"/>
      <c r="J282" s="6"/>
      <c r="K282" s="6"/>
      <c r="L282" s="6"/>
      <c r="M282" s="6"/>
      <c r="N282" s="6"/>
    </row>
    <row r="283" spans="8:14" x14ac:dyDescent="0.2">
      <c r="H283" s="6"/>
      <c r="I283" s="6"/>
      <c r="J283" s="6"/>
      <c r="K283" s="6"/>
      <c r="L283" s="6"/>
      <c r="M283" s="6"/>
      <c r="N283" s="6"/>
    </row>
    <row r="284" spans="8:14" x14ac:dyDescent="0.2">
      <c r="H284" s="6"/>
      <c r="I284" s="6"/>
      <c r="J284" s="6"/>
      <c r="K284" s="6"/>
      <c r="L284" s="6"/>
      <c r="M284" s="6"/>
      <c r="N284" s="6"/>
    </row>
    <row r="285" spans="8:14" x14ac:dyDescent="0.2">
      <c r="H285" s="6"/>
      <c r="I285" s="6"/>
      <c r="J285" s="6"/>
      <c r="K285" s="6"/>
      <c r="L285" s="6"/>
      <c r="M285" s="6"/>
      <c r="N285" s="6"/>
    </row>
    <row r="286" spans="8:14" x14ac:dyDescent="0.2">
      <c r="H286" s="6"/>
      <c r="I286" s="6"/>
      <c r="J286" s="6"/>
      <c r="K286" s="6"/>
      <c r="L286" s="6"/>
      <c r="M286" s="6"/>
      <c r="N286" s="6"/>
    </row>
    <row r="287" spans="8:14" x14ac:dyDescent="0.2">
      <c r="H287" s="6"/>
      <c r="I287" s="6"/>
      <c r="J287" s="6"/>
      <c r="K287" s="6"/>
      <c r="L287" s="6"/>
      <c r="M287" s="6"/>
      <c r="N287" s="6"/>
    </row>
    <row r="288" spans="8:14" x14ac:dyDescent="0.2">
      <c r="H288" s="6"/>
      <c r="I288" s="6"/>
      <c r="J288" s="6"/>
      <c r="K288" s="6"/>
      <c r="L288" s="6"/>
      <c r="M288" s="6"/>
      <c r="N288" s="6"/>
    </row>
    <row r="289" spans="8:14" x14ac:dyDescent="0.2">
      <c r="H289" s="6"/>
      <c r="I289" s="6"/>
      <c r="J289" s="6"/>
      <c r="K289" s="6"/>
      <c r="L289" s="6"/>
      <c r="M289" s="6"/>
      <c r="N289" s="6"/>
    </row>
    <row r="290" spans="8:14" x14ac:dyDescent="0.2">
      <c r="H290" s="6"/>
      <c r="I290" s="6"/>
      <c r="J290" s="6"/>
      <c r="K290" s="6"/>
      <c r="L290" s="6"/>
      <c r="M290" s="6"/>
      <c r="N290" s="6"/>
    </row>
    <row r="291" spans="8:14" x14ac:dyDescent="0.2">
      <c r="H291" s="6"/>
      <c r="I291" s="6"/>
      <c r="J291" s="6"/>
      <c r="K291" s="6"/>
      <c r="L291" s="6"/>
      <c r="M291" s="6"/>
      <c r="N291" s="6"/>
    </row>
    <row r="292" spans="8:14" x14ac:dyDescent="0.2">
      <c r="H292" s="6"/>
      <c r="I292" s="6"/>
      <c r="J292" s="6"/>
      <c r="K292" s="6"/>
      <c r="L292" s="6"/>
      <c r="M292" s="6"/>
      <c r="N292" s="6"/>
    </row>
    <row r="293" spans="8:14" x14ac:dyDescent="0.2">
      <c r="H293" s="6"/>
      <c r="I293" s="6"/>
      <c r="J293" s="6"/>
      <c r="K293" s="6"/>
      <c r="L293" s="6"/>
      <c r="M293" s="6"/>
      <c r="N293" s="6"/>
    </row>
    <row r="294" spans="8:14" x14ac:dyDescent="0.2">
      <c r="H294" s="6"/>
      <c r="I294" s="6"/>
      <c r="J294" s="6"/>
      <c r="K294" s="6"/>
      <c r="L294" s="6"/>
      <c r="M294" s="6"/>
      <c r="N294" s="6"/>
    </row>
    <row r="295" spans="8:14" x14ac:dyDescent="0.2">
      <c r="H295" s="6"/>
      <c r="I295" s="6"/>
      <c r="J295" s="6"/>
      <c r="K295" s="6"/>
      <c r="L295" s="6"/>
      <c r="M295" s="6"/>
      <c r="N295" s="6"/>
    </row>
    <row r="296" spans="8:14" x14ac:dyDescent="0.2">
      <c r="H296" s="6"/>
      <c r="I296" s="6"/>
      <c r="J296" s="6"/>
      <c r="K296" s="6"/>
      <c r="L296" s="6"/>
      <c r="M296" s="6"/>
      <c r="N296" s="6"/>
    </row>
    <row r="297" spans="8:14" x14ac:dyDescent="0.2">
      <c r="H297" s="6"/>
      <c r="I297" s="6"/>
      <c r="J297" s="6"/>
      <c r="K297" s="6"/>
      <c r="L297" s="6"/>
      <c r="M297" s="6"/>
      <c r="N297" s="6"/>
    </row>
    <row r="298" spans="8:14" x14ac:dyDescent="0.2">
      <c r="H298" s="6"/>
      <c r="I298" s="6"/>
      <c r="J298" s="6"/>
      <c r="K298" s="6"/>
      <c r="L298" s="6"/>
      <c r="M298" s="6"/>
      <c r="N298" s="6"/>
    </row>
    <row r="299" spans="8:14" x14ac:dyDescent="0.2">
      <c r="H299" s="6"/>
      <c r="I299" s="6"/>
      <c r="J299" s="6"/>
      <c r="K299" s="6"/>
      <c r="L299" s="6"/>
      <c r="M299" s="6"/>
      <c r="N299" s="6"/>
    </row>
    <row r="300" spans="8:14" x14ac:dyDescent="0.2">
      <c r="H300" s="6"/>
      <c r="I300" s="6"/>
      <c r="J300" s="6"/>
      <c r="K300" s="6"/>
      <c r="L300" s="6"/>
      <c r="M300" s="6"/>
      <c r="N300" s="6"/>
    </row>
    <row r="301" spans="8:14" x14ac:dyDescent="0.2">
      <c r="H301" s="6"/>
      <c r="I301" s="6"/>
      <c r="J301" s="6"/>
      <c r="K301" s="6"/>
      <c r="L301" s="6"/>
      <c r="M301" s="6"/>
      <c r="N301" s="6"/>
    </row>
    <row r="302" spans="8:14" x14ac:dyDescent="0.2">
      <c r="H302" s="6"/>
      <c r="I302" s="6"/>
      <c r="J302" s="6"/>
      <c r="K302" s="6"/>
      <c r="L302" s="6"/>
      <c r="M302" s="6"/>
      <c r="N302" s="6"/>
    </row>
    <row r="303" spans="8:14" x14ac:dyDescent="0.2">
      <c r="H303" s="6"/>
      <c r="I303" s="6"/>
      <c r="J303" s="6"/>
      <c r="K303" s="6"/>
      <c r="L303" s="6"/>
      <c r="M303" s="6"/>
      <c r="N303" s="6"/>
    </row>
    <row r="304" spans="8:14" x14ac:dyDescent="0.2">
      <c r="H304" s="6"/>
      <c r="I304" s="6"/>
      <c r="J304" s="6"/>
      <c r="K304" s="6"/>
      <c r="L304" s="6"/>
      <c r="M304" s="6"/>
      <c r="N304" s="6"/>
    </row>
    <row r="305" spans="8:14" x14ac:dyDescent="0.2">
      <c r="H305" s="6"/>
      <c r="I305" s="6"/>
      <c r="J305" s="6"/>
      <c r="K305" s="6"/>
      <c r="L305" s="6"/>
      <c r="M305" s="6"/>
      <c r="N305" s="6"/>
    </row>
    <row r="306" spans="8:14" x14ac:dyDescent="0.2">
      <c r="H306" s="6"/>
      <c r="I306" s="6"/>
      <c r="J306" s="6"/>
      <c r="K306" s="6"/>
      <c r="L306" s="6"/>
      <c r="M306" s="6"/>
      <c r="N306" s="6"/>
    </row>
    <row r="307" spans="8:14" x14ac:dyDescent="0.2">
      <c r="H307" s="6"/>
      <c r="I307" s="6"/>
      <c r="J307" s="6"/>
      <c r="K307" s="6"/>
      <c r="L307" s="6"/>
      <c r="M307" s="6"/>
      <c r="N307" s="6"/>
    </row>
    <row r="308" spans="8:14" x14ac:dyDescent="0.2">
      <c r="H308" s="6"/>
      <c r="I308" s="6"/>
      <c r="J308" s="6"/>
      <c r="K308" s="6"/>
      <c r="L308" s="6"/>
      <c r="M308" s="6"/>
      <c r="N308" s="6"/>
    </row>
    <row r="309" spans="8:14" x14ac:dyDescent="0.2">
      <c r="H309" s="6"/>
      <c r="I309" s="6"/>
      <c r="J309" s="6"/>
      <c r="K309" s="6"/>
      <c r="L309" s="6"/>
      <c r="M309" s="6"/>
      <c r="N309" s="6"/>
    </row>
    <row r="310" spans="8:14" x14ac:dyDescent="0.2">
      <c r="H310" s="6"/>
      <c r="I310" s="6"/>
      <c r="J310" s="6"/>
      <c r="K310" s="6"/>
      <c r="L310" s="6"/>
      <c r="M310" s="6"/>
      <c r="N310" s="6"/>
    </row>
    <row r="311" spans="8:14" x14ac:dyDescent="0.2">
      <c r="H311" s="6"/>
      <c r="I311" s="6"/>
      <c r="J311" s="6"/>
      <c r="K311" s="6"/>
      <c r="L311" s="6"/>
      <c r="M311" s="6"/>
      <c r="N311" s="6"/>
    </row>
    <row r="312" spans="8:14" x14ac:dyDescent="0.2">
      <c r="H312" s="6"/>
      <c r="I312" s="6"/>
      <c r="J312" s="6"/>
      <c r="K312" s="6"/>
      <c r="L312" s="6"/>
      <c r="M312" s="6"/>
      <c r="N312" s="6"/>
    </row>
    <row r="313" spans="8:14" x14ac:dyDescent="0.2">
      <c r="H313" s="6"/>
      <c r="I313" s="6"/>
      <c r="J313" s="6"/>
      <c r="K313" s="6"/>
      <c r="L313" s="6"/>
      <c r="M313" s="6"/>
      <c r="N313" s="6"/>
    </row>
    <row r="314" spans="8:14" x14ac:dyDescent="0.2">
      <c r="H314" s="6"/>
      <c r="I314" s="6"/>
      <c r="J314" s="6"/>
      <c r="K314" s="6"/>
      <c r="L314" s="6"/>
      <c r="M314" s="6"/>
      <c r="N314" s="6"/>
    </row>
    <row r="315" spans="8:14" x14ac:dyDescent="0.2">
      <c r="H315" s="6"/>
      <c r="I315" s="6"/>
      <c r="J315" s="6"/>
      <c r="K315" s="6"/>
      <c r="L315" s="6"/>
      <c r="M315" s="6"/>
      <c r="N315" s="6"/>
    </row>
    <row r="316" spans="8:14" x14ac:dyDescent="0.2">
      <c r="H316" s="6"/>
      <c r="I316" s="6"/>
      <c r="J316" s="6"/>
      <c r="K316" s="6"/>
      <c r="L316" s="6"/>
      <c r="M316" s="6"/>
      <c r="N316" s="6"/>
    </row>
    <row r="317" spans="8:14" x14ac:dyDescent="0.2">
      <c r="H317" s="6"/>
      <c r="I317" s="6"/>
      <c r="J317" s="6"/>
      <c r="K317" s="6"/>
      <c r="L317" s="6"/>
      <c r="M317" s="6"/>
      <c r="N317" s="6"/>
    </row>
    <row r="318" spans="8:14" x14ac:dyDescent="0.2">
      <c r="H318" s="6"/>
      <c r="I318" s="6"/>
      <c r="J318" s="6"/>
      <c r="K318" s="6"/>
      <c r="L318" s="6"/>
      <c r="M318" s="6"/>
      <c r="N318" s="6"/>
    </row>
    <row r="319" spans="8:14" x14ac:dyDescent="0.2">
      <c r="H319" s="6"/>
      <c r="I319" s="6"/>
      <c r="J319" s="6"/>
      <c r="K319" s="6"/>
      <c r="L319" s="6"/>
      <c r="M319" s="6"/>
      <c r="N319" s="6"/>
    </row>
    <row r="320" spans="8:14" x14ac:dyDescent="0.2">
      <c r="H320" s="6"/>
      <c r="I320" s="6"/>
      <c r="J320" s="6"/>
      <c r="K320" s="6"/>
      <c r="L320" s="6"/>
      <c r="M320" s="6"/>
      <c r="N320" s="6"/>
    </row>
    <row r="321" spans="8:14" x14ac:dyDescent="0.2">
      <c r="H321" s="6"/>
      <c r="I321" s="6"/>
      <c r="J321" s="6"/>
      <c r="K321" s="6"/>
      <c r="L321" s="6"/>
      <c r="M321" s="6"/>
      <c r="N321" s="6"/>
    </row>
    <row r="322" spans="8:14" x14ac:dyDescent="0.2">
      <c r="H322" s="6"/>
      <c r="I322" s="6"/>
      <c r="J322" s="6"/>
      <c r="K322" s="6"/>
      <c r="L322" s="6"/>
      <c r="M322" s="6"/>
      <c r="N322" s="6"/>
    </row>
    <row r="323" spans="8:14" x14ac:dyDescent="0.2">
      <c r="H323" s="6"/>
      <c r="I323" s="6"/>
      <c r="J323" s="6"/>
      <c r="K323" s="6"/>
      <c r="L323" s="6"/>
      <c r="M323" s="6"/>
      <c r="N323" s="6"/>
    </row>
    <row r="324" spans="8:14" x14ac:dyDescent="0.2">
      <c r="H324" s="6"/>
      <c r="I324" s="6"/>
      <c r="J324" s="6"/>
      <c r="K324" s="6"/>
      <c r="L324" s="6"/>
      <c r="M324" s="6"/>
      <c r="N324" s="6"/>
    </row>
    <row r="325" spans="8:14" x14ac:dyDescent="0.2">
      <c r="H325" s="6"/>
      <c r="I325" s="6"/>
      <c r="J325" s="6"/>
      <c r="K325" s="6"/>
      <c r="L325" s="6"/>
      <c r="M325" s="6"/>
      <c r="N325" s="6"/>
    </row>
    <row r="326" spans="8:14" x14ac:dyDescent="0.2">
      <c r="H326" s="6"/>
      <c r="I326" s="6"/>
      <c r="J326" s="6"/>
      <c r="K326" s="6"/>
      <c r="L326" s="6"/>
      <c r="M326" s="6"/>
      <c r="N326" s="6"/>
    </row>
    <row r="327" spans="8:14" x14ac:dyDescent="0.2">
      <c r="H327" s="6"/>
      <c r="I327" s="6"/>
      <c r="J327" s="6"/>
      <c r="K327" s="6"/>
      <c r="L327" s="6"/>
      <c r="M327" s="6"/>
      <c r="N327" s="6"/>
    </row>
    <row r="328" spans="8:14" x14ac:dyDescent="0.2">
      <c r="H328" s="6"/>
      <c r="I328" s="6"/>
      <c r="J328" s="6"/>
      <c r="K328" s="6"/>
      <c r="L328" s="6"/>
      <c r="M328" s="6"/>
      <c r="N328" s="6"/>
    </row>
    <row r="329" spans="8:14" x14ac:dyDescent="0.2">
      <c r="H329" s="6"/>
      <c r="I329" s="6"/>
      <c r="J329" s="6"/>
      <c r="K329" s="6"/>
      <c r="L329" s="6"/>
      <c r="M329" s="6"/>
      <c r="N329" s="6"/>
    </row>
    <row r="330" spans="8:14" x14ac:dyDescent="0.2">
      <c r="H330" s="6"/>
      <c r="I330" s="6"/>
      <c r="J330" s="6"/>
      <c r="K330" s="6"/>
      <c r="L330" s="6"/>
      <c r="M330" s="6"/>
      <c r="N330" s="6"/>
    </row>
    <row r="331" spans="8:14" x14ac:dyDescent="0.2">
      <c r="H331" s="6"/>
      <c r="I331" s="6"/>
      <c r="J331" s="6"/>
      <c r="K331" s="6"/>
      <c r="L331" s="6"/>
      <c r="M331" s="6"/>
      <c r="N331" s="6"/>
    </row>
    <row r="332" spans="8:14" x14ac:dyDescent="0.2">
      <c r="H332" s="6"/>
      <c r="I332" s="6"/>
      <c r="J332" s="6"/>
      <c r="K332" s="6"/>
      <c r="L332" s="6"/>
      <c r="M332" s="6"/>
      <c r="N332" s="6"/>
    </row>
    <row r="333" spans="8:14" x14ac:dyDescent="0.2">
      <c r="H333" s="6"/>
      <c r="I333" s="6"/>
      <c r="J333" s="6"/>
      <c r="K333" s="6"/>
      <c r="L333" s="6"/>
      <c r="M333" s="6"/>
      <c r="N333" s="6"/>
    </row>
    <row r="334" spans="8:14" x14ac:dyDescent="0.2">
      <c r="H334" s="6"/>
      <c r="I334" s="6"/>
      <c r="J334" s="6"/>
      <c r="K334" s="6"/>
      <c r="L334" s="6"/>
      <c r="M334" s="6"/>
      <c r="N334" s="6"/>
    </row>
    <row r="335" spans="8:14" x14ac:dyDescent="0.2">
      <c r="H335" s="6"/>
      <c r="I335" s="6"/>
      <c r="J335" s="6"/>
      <c r="K335" s="6"/>
      <c r="L335" s="6"/>
      <c r="M335" s="6"/>
      <c r="N335" s="6"/>
    </row>
    <row r="336" spans="8:14" x14ac:dyDescent="0.2">
      <c r="H336" s="6"/>
      <c r="I336" s="6"/>
      <c r="J336" s="6"/>
      <c r="K336" s="6"/>
      <c r="L336" s="6"/>
      <c r="M336" s="6"/>
      <c r="N336" s="6"/>
    </row>
    <row r="337" spans="8:14" x14ac:dyDescent="0.2">
      <c r="H337" s="6"/>
      <c r="I337" s="6"/>
      <c r="J337" s="6"/>
      <c r="K337" s="6"/>
      <c r="L337" s="6"/>
      <c r="M337" s="6"/>
      <c r="N337" s="6"/>
    </row>
    <row r="338" spans="8:14" x14ac:dyDescent="0.2">
      <c r="H338" s="6"/>
      <c r="I338" s="6"/>
      <c r="J338" s="6"/>
      <c r="K338" s="6"/>
      <c r="L338" s="6"/>
      <c r="M338" s="6"/>
      <c r="N338" s="6"/>
    </row>
    <row r="339" spans="8:14" x14ac:dyDescent="0.2">
      <c r="H339" s="6"/>
      <c r="I339" s="6"/>
      <c r="J339" s="6"/>
      <c r="K339" s="6"/>
      <c r="L339" s="6"/>
      <c r="M339" s="6"/>
      <c r="N339" s="6"/>
    </row>
    <row r="340" spans="8:14" x14ac:dyDescent="0.2">
      <c r="H340" s="6"/>
      <c r="I340" s="6"/>
      <c r="J340" s="6"/>
      <c r="K340" s="6"/>
      <c r="L340" s="6"/>
      <c r="M340" s="6"/>
      <c r="N340" s="6"/>
    </row>
    <row r="341" spans="8:14" x14ac:dyDescent="0.2">
      <c r="H341" s="6"/>
      <c r="I341" s="6"/>
      <c r="J341" s="6"/>
      <c r="K341" s="6"/>
      <c r="L341" s="6"/>
      <c r="M341" s="6"/>
      <c r="N341" s="6"/>
    </row>
    <row r="342" spans="8:14" x14ac:dyDescent="0.2">
      <c r="H342" s="6"/>
      <c r="I342" s="6"/>
      <c r="J342" s="6"/>
      <c r="K342" s="6"/>
      <c r="L342" s="6"/>
      <c r="M342" s="6"/>
      <c r="N342" s="6"/>
    </row>
    <row r="343" spans="8:14" x14ac:dyDescent="0.2">
      <c r="H343" s="6"/>
      <c r="I343" s="6"/>
      <c r="J343" s="6"/>
      <c r="K343" s="6"/>
      <c r="L343" s="6"/>
      <c r="M343" s="6"/>
      <c r="N343" s="6"/>
    </row>
    <row r="344" spans="8:14" x14ac:dyDescent="0.2">
      <c r="H344" s="6"/>
      <c r="I344" s="6"/>
      <c r="J344" s="6"/>
      <c r="K344" s="6"/>
      <c r="L344" s="6"/>
      <c r="M344" s="6"/>
      <c r="N344" s="6"/>
    </row>
    <row r="345" spans="8:14" x14ac:dyDescent="0.2">
      <c r="H345" s="6"/>
      <c r="I345" s="6"/>
      <c r="J345" s="6"/>
      <c r="K345" s="6"/>
      <c r="L345" s="6"/>
      <c r="M345" s="6"/>
      <c r="N345" s="6"/>
    </row>
    <row r="346" spans="8:14" x14ac:dyDescent="0.2">
      <c r="H346" s="6"/>
      <c r="I346" s="6"/>
      <c r="J346" s="6"/>
      <c r="K346" s="6"/>
      <c r="L346" s="6"/>
      <c r="M346" s="6"/>
      <c r="N346" s="6"/>
    </row>
    <row r="347" spans="8:14" x14ac:dyDescent="0.2">
      <c r="H347" s="6"/>
      <c r="I347" s="6"/>
      <c r="J347" s="6"/>
      <c r="K347" s="6"/>
      <c r="L347" s="6"/>
      <c r="M347" s="6"/>
      <c r="N347" s="6"/>
    </row>
    <row r="348" spans="8:14" x14ac:dyDescent="0.2">
      <c r="H348" s="6"/>
      <c r="I348" s="6"/>
      <c r="J348" s="6"/>
      <c r="K348" s="6"/>
      <c r="L348" s="6"/>
      <c r="M348" s="6"/>
      <c r="N348" s="6"/>
    </row>
    <row r="349" spans="8:14" x14ac:dyDescent="0.2">
      <c r="H349" s="6"/>
      <c r="I349" s="6"/>
      <c r="J349" s="6"/>
      <c r="K349" s="6"/>
      <c r="L349" s="6"/>
      <c r="M349" s="6"/>
      <c r="N349" s="6"/>
    </row>
    <row r="350" spans="8:14" x14ac:dyDescent="0.2">
      <c r="H350" s="6"/>
      <c r="I350" s="6"/>
      <c r="J350" s="6"/>
      <c r="K350" s="6"/>
      <c r="L350" s="6"/>
      <c r="M350" s="6"/>
      <c r="N350" s="6"/>
    </row>
    <row r="351" spans="8:14" x14ac:dyDescent="0.2">
      <c r="H351" s="6"/>
      <c r="I351" s="6"/>
      <c r="J351" s="6"/>
      <c r="K351" s="6"/>
      <c r="L351" s="6"/>
      <c r="M351" s="6"/>
      <c r="N351" s="6"/>
    </row>
    <row r="352" spans="8:14" x14ac:dyDescent="0.2">
      <c r="H352" s="6"/>
      <c r="I352" s="6"/>
      <c r="J352" s="6"/>
      <c r="K352" s="6"/>
      <c r="L352" s="6"/>
      <c r="M352" s="6"/>
      <c r="N352" s="6"/>
    </row>
    <row r="353" spans="8:14" x14ac:dyDescent="0.2">
      <c r="H353" s="6"/>
      <c r="I353" s="6"/>
      <c r="J353" s="6"/>
      <c r="K353" s="6"/>
      <c r="L353" s="6"/>
      <c r="M353" s="6"/>
      <c r="N353" s="6"/>
    </row>
    <row r="354" spans="8:14" x14ac:dyDescent="0.2">
      <c r="H354" s="6"/>
      <c r="I354" s="6"/>
      <c r="J354" s="6"/>
      <c r="K354" s="6"/>
      <c r="L354" s="6"/>
      <c r="M354" s="6"/>
      <c r="N354" s="6"/>
    </row>
    <row r="355" spans="8:14" x14ac:dyDescent="0.2">
      <c r="H355" s="6"/>
      <c r="I355" s="6"/>
      <c r="J355" s="6"/>
      <c r="K355" s="6"/>
      <c r="L355" s="6"/>
      <c r="M355" s="6"/>
      <c r="N355" s="6"/>
    </row>
    <row r="356" spans="8:14" x14ac:dyDescent="0.2">
      <c r="H356" s="6"/>
      <c r="I356" s="6"/>
      <c r="J356" s="6"/>
      <c r="K356" s="6"/>
      <c r="L356" s="6"/>
      <c r="M356" s="6"/>
      <c r="N356" s="6"/>
    </row>
    <row r="357" spans="8:14" x14ac:dyDescent="0.2">
      <c r="H357" s="6"/>
      <c r="I357" s="6"/>
      <c r="J357" s="6"/>
      <c r="K357" s="6"/>
      <c r="L357" s="6"/>
      <c r="M357" s="6"/>
      <c r="N357" s="6"/>
    </row>
    <row r="358" spans="8:14" x14ac:dyDescent="0.2">
      <c r="H358" s="6"/>
      <c r="I358" s="6"/>
      <c r="J358" s="6"/>
      <c r="K358" s="6"/>
      <c r="L358" s="6"/>
      <c r="M358" s="6"/>
      <c r="N358" s="6"/>
    </row>
    <row r="359" spans="8:14" x14ac:dyDescent="0.2">
      <c r="H359" s="6"/>
      <c r="I359" s="6"/>
      <c r="J359" s="6"/>
      <c r="K359" s="6"/>
      <c r="L359" s="6"/>
      <c r="M359" s="6"/>
      <c r="N359" s="6"/>
    </row>
    <row r="360" spans="8:14" x14ac:dyDescent="0.2">
      <c r="H360" s="6"/>
      <c r="I360" s="6"/>
      <c r="J360" s="6"/>
      <c r="K360" s="6"/>
      <c r="L360" s="6"/>
      <c r="M360" s="6"/>
      <c r="N360" s="6"/>
    </row>
    <row r="361" spans="8:14" x14ac:dyDescent="0.2">
      <c r="H361" s="6"/>
      <c r="I361" s="6"/>
      <c r="J361" s="6"/>
      <c r="K361" s="6"/>
      <c r="L361" s="6"/>
      <c r="M361" s="6"/>
      <c r="N361" s="6"/>
    </row>
    <row r="362" spans="8:14" x14ac:dyDescent="0.2">
      <c r="H362" s="6"/>
      <c r="I362" s="6"/>
      <c r="J362" s="6"/>
      <c r="K362" s="6"/>
      <c r="L362" s="6"/>
      <c r="M362" s="6"/>
      <c r="N362" s="6"/>
    </row>
    <row r="363" spans="8:14" x14ac:dyDescent="0.2">
      <c r="H363" s="6"/>
      <c r="I363" s="6"/>
      <c r="J363" s="6"/>
      <c r="K363" s="6"/>
      <c r="L363" s="6"/>
      <c r="M363" s="6"/>
      <c r="N363" s="6"/>
    </row>
    <row r="364" spans="8:14" x14ac:dyDescent="0.2">
      <c r="H364" s="6"/>
      <c r="I364" s="6"/>
      <c r="J364" s="6"/>
      <c r="K364" s="6"/>
      <c r="L364" s="6"/>
      <c r="M364" s="6"/>
      <c r="N364" s="6"/>
    </row>
    <row r="365" spans="8:14" x14ac:dyDescent="0.2">
      <c r="H365" s="6"/>
      <c r="I365" s="6"/>
      <c r="J365" s="6"/>
      <c r="K365" s="6"/>
      <c r="L365" s="6"/>
      <c r="M365" s="6"/>
      <c r="N365" s="6"/>
    </row>
    <row r="366" spans="8:14" x14ac:dyDescent="0.2">
      <c r="H366" s="6"/>
      <c r="I366" s="6"/>
      <c r="J366" s="6"/>
      <c r="K366" s="6"/>
      <c r="L366" s="6"/>
      <c r="M366" s="6"/>
      <c r="N366" s="6"/>
    </row>
    <row r="367" spans="8:14" x14ac:dyDescent="0.2">
      <c r="H367" s="6"/>
      <c r="I367" s="6"/>
      <c r="J367" s="6"/>
      <c r="K367" s="6"/>
      <c r="L367" s="6"/>
      <c r="M367" s="6"/>
      <c r="N367" s="6"/>
    </row>
    <row r="368" spans="8:14" x14ac:dyDescent="0.2">
      <c r="H368" s="6"/>
      <c r="I368" s="6"/>
      <c r="J368" s="6"/>
      <c r="K368" s="6"/>
      <c r="L368" s="6"/>
      <c r="M368" s="6"/>
      <c r="N368" s="6"/>
    </row>
    <row r="369" spans="8:14" x14ac:dyDescent="0.2">
      <c r="H369" s="6"/>
      <c r="I369" s="6"/>
      <c r="J369" s="6"/>
      <c r="K369" s="6"/>
      <c r="L369" s="6"/>
      <c r="M369" s="6"/>
      <c r="N369" s="6"/>
    </row>
    <row r="370" spans="8:14" x14ac:dyDescent="0.2">
      <c r="H370" s="6"/>
      <c r="I370" s="6"/>
      <c r="J370" s="6"/>
      <c r="K370" s="6"/>
      <c r="L370" s="6"/>
      <c r="M370" s="6"/>
      <c r="N370" s="6"/>
    </row>
    <row r="371" spans="8:14" x14ac:dyDescent="0.2">
      <c r="H371" s="6"/>
      <c r="I371" s="6"/>
      <c r="J371" s="6"/>
      <c r="K371" s="6"/>
      <c r="L371" s="6"/>
      <c r="M371" s="6"/>
      <c r="N371" s="6"/>
    </row>
    <row r="372" spans="8:14" x14ac:dyDescent="0.2">
      <c r="H372" s="6"/>
      <c r="I372" s="6"/>
      <c r="J372" s="6"/>
      <c r="K372" s="6"/>
      <c r="L372" s="6"/>
      <c r="M372" s="6"/>
      <c r="N372" s="6"/>
    </row>
    <row r="373" spans="8:14" x14ac:dyDescent="0.2">
      <c r="H373" s="6"/>
      <c r="I373" s="6"/>
      <c r="J373" s="6"/>
      <c r="K373" s="6"/>
      <c r="L373" s="6"/>
      <c r="M373" s="6"/>
      <c r="N373" s="6"/>
    </row>
    <row r="374" spans="8:14" x14ac:dyDescent="0.2">
      <c r="H374" s="6"/>
      <c r="I374" s="6"/>
      <c r="J374" s="6"/>
      <c r="K374" s="6"/>
      <c r="L374" s="6"/>
      <c r="M374" s="6"/>
      <c r="N374" s="6"/>
    </row>
    <row r="375" spans="8:14" x14ac:dyDescent="0.2">
      <c r="H375" s="6"/>
      <c r="I375" s="6"/>
      <c r="J375" s="6"/>
      <c r="K375" s="6"/>
      <c r="L375" s="6"/>
      <c r="M375" s="6"/>
      <c r="N375" s="6"/>
    </row>
    <row r="376" spans="8:14" x14ac:dyDescent="0.2">
      <c r="H376" s="6"/>
      <c r="I376" s="6"/>
      <c r="J376" s="6"/>
      <c r="K376" s="6"/>
      <c r="L376" s="6"/>
      <c r="M376" s="6"/>
      <c r="N376" s="6"/>
    </row>
    <row r="377" spans="8:14" x14ac:dyDescent="0.2">
      <c r="H377" s="6"/>
      <c r="I377" s="6"/>
      <c r="J377" s="6"/>
      <c r="K377" s="6"/>
      <c r="L377" s="6"/>
      <c r="M377" s="6"/>
      <c r="N377" s="6"/>
    </row>
    <row r="378" spans="8:14" x14ac:dyDescent="0.2">
      <c r="H378" s="6"/>
      <c r="I378" s="6"/>
      <c r="J378" s="6"/>
      <c r="K378" s="6"/>
      <c r="L378" s="6"/>
      <c r="M378" s="6"/>
      <c r="N378" s="6"/>
    </row>
    <row r="379" spans="8:14" x14ac:dyDescent="0.2">
      <c r="H379" s="6"/>
      <c r="I379" s="6"/>
      <c r="J379" s="6"/>
      <c r="K379" s="6"/>
      <c r="L379" s="6"/>
      <c r="M379" s="6"/>
      <c r="N379" s="6"/>
    </row>
    <row r="380" spans="8:14" x14ac:dyDescent="0.2">
      <c r="H380" s="6"/>
      <c r="I380" s="6"/>
      <c r="J380" s="6"/>
      <c r="K380" s="6"/>
      <c r="L380" s="6"/>
      <c r="M380" s="6"/>
      <c r="N380" s="6"/>
    </row>
    <row r="381" spans="8:14" x14ac:dyDescent="0.2">
      <c r="H381" s="6"/>
      <c r="I381" s="6"/>
      <c r="J381" s="6"/>
      <c r="K381" s="6"/>
      <c r="L381" s="6"/>
      <c r="M381" s="6"/>
      <c r="N381" s="6"/>
    </row>
    <row r="382" spans="8:14" x14ac:dyDescent="0.2">
      <c r="H382" s="6"/>
      <c r="I382" s="6"/>
      <c r="J382" s="6"/>
      <c r="K382" s="6"/>
      <c r="L382" s="6"/>
      <c r="M382" s="6"/>
      <c r="N382" s="6"/>
    </row>
    <row r="383" spans="8:14" x14ac:dyDescent="0.2">
      <c r="H383" s="6"/>
      <c r="I383" s="6"/>
      <c r="J383" s="6"/>
      <c r="K383" s="6"/>
      <c r="L383" s="6"/>
      <c r="M383" s="6"/>
      <c r="N383" s="6"/>
    </row>
    <row r="384" spans="8:14" x14ac:dyDescent="0.2">
      <c r="H384" s="6"/>
      <c r="I384" s="6"/>
      <c r="J384" s="6"/>
      <c r="K384" s="6"/>
      <c r="L384" s="6"/>
      <c r="M384" s="6"/>
      <c r="N384" s="6"/>
    </row>
    <row r="385" spans="8:14" x14ac:dyDescent="0.2">
      <c r="H385" s="6"/>
      <c r="I385" s="6"/>
      <c r="J385" s="6"/>
      <c r="K385" s="6"/>
      <c r="L385" s="6"/>
      <c r="M385" s="6"/>
      <c r="N385" s="6"/>
    </row>
    <row r="386" spans="8:14" x14ac:dyDescent="0.2">
      <c r="H386" s="6"/>
      <c r="I386" s="6"/>
      <c r="J386" s="6"/>
      <c r="K386" s="6"/>
      <c r="L386" s="6"/>
      <c r="M386" s="6"/>
      <c r="N386" s="6"/>
    </row>
    <row r="387" spans="8:14" x14ac:dyDescent="0.2">
      <c r="H387" s="6"/>
      <c r="I387" s="6"/>
      <c r="J387" s="6"/>
      <c r="K387" s="6"/>
      <c r="L387" s="6"/>
      <c r="M387" s="6"/>
      <c r="N387" s="6"/>
    </row>
    <row r="388" spans="8:14" x14ac:dyDescent="0.2">
      <c r="H388" s="6"/>
      <c r="I388" s="6"/>
      <c r="J388" s="6"/>
      <c r="K388" s="6"/>
      <c r="L388" s="6"/>
      <c r="M388" s="6"/>
      <c r="N388" s="6"/>
    </row>
    <row r="389" spans="8:14" x14ac:dyDescent="0.2">
      <c r="H389" s="6"/>
      <c r="I389" s="6"/>
      <c r="J389" s="6"/>
      <c r="K389" s="6"/>
      <c r="L389" s="6"/>
      <c r="M389" s="6"/>
      <c r="N389" s="6"/>
    </row>
    <row r="390" spans="8:14" x14ac:dyDescent="0.2">
      <c r="H390" s="6"/>
      <c r="I390" s="6"/>
      <c r="J390" s="6"/>
      <c r="K390" s="6"/>
      <c r="L390" s="6"/>
      <c r="M390" s="6"/>
      <c r="N390" s="6"/>
    </row>
    <row r="391" spans="8:14" x14ac:dyDescent="0.2">
      <c r="H391" s="6"/>
      <c r="I391" s="6"/>
      <c r="J391" s="6"/>
      <c r="K391" s="6"/>
      <c r="L391" s="6"/>
      <c r="M391" s="6"/>
      <c r="N391" s="6"/>
    </row>
    <row r="392" spans="8:14" x14ac:dyDescent="0.2">
      <c r="H392" s="6"/>
      <c r="I392" s="6"/>
      <c r="J392" s="6"/>
      <c r="K392" s="6"/>
      <c r="L392" s="6"/>
      <c r="M392" s="6"/>
      <c r="N392" s="6"/>
    </row>
    <row r="393" spans="8:14" x14ac:dyDescent="0.2">
      <c r="H393" s="6"/>
      <c r="I393" s="6"/>
      <c r="J393" s="6"/>
      <c r="K393" s="6"/>
      <c r="L393" s="6"/>
      <c r="M393" s="6"/>
      <c r="N393" s="6"/>
    </row>
    <row r="394" spans="8:14" x14ac:dyDescent="0.2">
      <c r="H394" s="6"/>
      <c r="I394" s="6"/>
      <c r="J394" s="6"/>
      <c r="K394" s="6"/>
      <c r="L394" s="6"/>
      <c r="M394" s="6"/>
      <c r="N394" s="6"/>
    </row>
    <row r="395" spans="8:14" x14ac:dyDescent="0.2">
      <c r="H395" s="6"/>
      <c r="I395" s="6"/>
      <c r="J395" s="6"/>
      <c r="K395" s="6"/>
      <c r="L395" s="6"/>
      <c r="M395" s="6"/>
      <c r="N395" s="6"/>
    </row>
    <row r="396" spans="8:14" x14ac:dyDescent="0.2">
      <c r="H396" s="6"/>
      <c r="I396" s="6"/>
      <c r="J396" s="6"/>
      <c r="K396" s="6"/>
      <c r="L396" s="6"/>
      <c r="M396" s="6"/>
      <c r="N396" s="6"/>
    </row>
    <row r="397" spans="8:14" x14ac:dyDescent="0.2">
      <c r="H397" s="6"/>
      <c r="I397" s="6"/>
      <c r="J397" s="6"/>
      <c r="K397" s="6"/>
      <c r="L397" s="6"/>
      <c r="M397" s="6"/>
      <c r="N397" s="6"/>
    </row>
    <row r="398" spans="8:14" x14ac:dyDescent="0.2">
      <c r="H398" s="6"/>
      <c r="I398" s="6"/>
      <c r="J398" s="6"/>
      <c r="K398" s="6"/>
      <c r="L398" s="6"/>
      <c r="M398" s="6"/>
      <c r="N398" s="6"/>
    </row>
    <row r="399" spans="8:14" x14ac:dyDescent="0.2">
      <c r="H399" s="6"/>
      <c r="I399" s="6"/>
      <c r="J399" s="6"/>
      <c r="K399" s="6"/>
      <c r="L399" s="6"/>
      <c r="M399" s="6"/>
      <c r="N399" s="6"/>
    </row>
    <row r="400" spans="8:14" x14ac:dyDescent="0.2">
      <c r="H400" s="6"/>
      <c r="I400" s="6"/>
      <c r="J400" s="6"/>
      <c r="K400" s="6"/>
      <c r="L400" s="6"/>
      <c r="M400" s="6"/>
      <c r="N400" s="6"/>
    </row>
    <row r="401" spans="8:14" x14ac:dyDescent="0.2">
      <c r="H401" s="6"/>
      <c r="I401" s="6"/>
      <c r="J401" s="6"/>
      <c r="K401" s="6"/>
      <c r="L401" s="6"/>
      <c r="M401" s="6"/>
      <c r="N401" s="6"/>
    </row>
    <row r="402" spans="8:14" x14ac:dyDescent="0.2">
      <c r="H402" s="6"/>
      <c r="I402" s="6"/>
      <c r="J402" s="6"/>
      <c r="K402" s="6"/>
      <c r="L402" s="6"/>
      <c r="M402" s="6"/>
      <c r="N402" s="6"/>
    </row>
    <row r="403" spans="8:14" x14ac:dyDescent="0.2">
      <c r="H403" s="6"/>
      <c r="I403" s="6"/>
      <c r="J403" s="6"/>
      <c r="K403" s="6"/>
      <c r="L403" s="6"/>
      <c r="M403" s="6"/>
      <c r="N403" s="6"/>
    </row>
    <row r="404" spans="8:14" x14ac:dyDescent="0.2">
      <c r="H404" s="6"/>
      <c r="I404" s="6"/>
      <c r="J404" s="6"/>
      <c r="K404" s="6"/>
      <c r="L404" s="6"/>
      <c r="M404" s="6"/>
      <c r="N404" s="6"/>
    </row>
    <row r="405" spans="8:14" x14ac:dyDescent="0.2">
      <c r="H405" s="6"/>
      <c r="I405" s="6"/>
      <c r="J405" s="6"/>
      <c r="K405" s="6"/>
      <c r="L405" s="6"/>
      <c r="M405" s="6"/>
      <c r="N405" s="6"/>
    </row>
    <row r="406" spans="8:14" x14ac:dyDescent="0.2">
      <c r="H406" s="6"/>
      <c r="I406" s="6"/>
      <c r="J406" s="6"/>
      <c r="K406" s="6"/>
      <c r="L406" s="6"/>
      <c r="M406" s="6"/>
      <c r="N406" s="6"/>
    </row>
    <row r="407" spans="8:14" x14ac:dyDescent="0.2">
      <c r="H407" s="6"/>
      <c r="I407" s="6"/>
      <c r="J407" s="6"/>
      <c r="K407" s="6"/>
      <c r="L407" s="6"/>
      <c r="M407" s="6"/>
      <c r="N407" s="6"/>
    </row>
    <row r="408" spans="8:14" x14ac:dyDescent="0.2">
      <c r="H408" s="6"/>
      <c r="I408" s="6"/>
      <c r="J408" s="6"/>
      <c r="K408" s="6"/>
      <c r="L408" s="6"/>
      <c r="M408" s="6"/>
      <c r="N408" s="6"/>
    </row>
    <row r="409" spans="8:14" x14ac:dyDescent="0.2">
      <c r="H409" s="6"/>
      <c r="I409" s="6"/>
      <c r="J409" s="6"/>
      <c r="K409" s="6"/>
      <c r="L409" s="6"/>
      <c r="M409" s="6"/>
      <c r="N409" s="6"/>
    </row>
    <row r="410" spans="8:14" x14ac:dyDescent="0.2">
      <c r="H410" s="6"/>
      <c r="I410" s="6"/>
      <c r="J410" s="6"/>
      <c r="K410" s="6"/>
      <c r="L410" s="6"/>
      <c r="M410" s="6"/>
      <c r="N410" s="6"/>
    </row>
    <row r="411" spans="8:14" x14ac:dyDescent="0.2">
      <c r="H411" s="6"/>
      <c r="I411" s="6"/>
      <c r="J411" s="6"/>
      <c r="K411" s="6"/>
      <c r="L411" s="6"/>
      <c r="M411" s="6"/>
      <c r="N411" s="6"/>
    </row>
    <row r="412" spans="8:14" x14ac:dyDescent="0.2">
      <c r="H412" s="6"/>
      <c r="I412" s="6"/>
      <c r="J412" s="6"/>
      <c r="K412" s="6"/>
      <c r="L412" s="6"/>
      <c r="M412" s="6"/>
      <c r="N412" s="6"/>
    </row>
    <row r="413" spans="8:14" x14ac:dyDescent="0.2">
      <c r="H413" s="6"/>
      <c r="I413" s="6"/>
      <c r="J413" s="6"/>
      <c r="K413" s="6"/>
      <c r="L413" s="6"/>
      <c r="M413" s="6"/>
      <c r="N413" s="6"/>
    </row>
    <row r="414" spans="8:14" x14ac:dyDescent="0.2">
      <c r="H414" s="6"/>
      <c r="I414" s="6"/>
      <c r="J414" s="6"/>
      <c r="K414" s="6"/>
      <c r="L414" s="6"/>
      <c r="M414" s="6"/>
      <c r="N414" s="6"/>
    </row>
    <row r="415" spans="8:14" x14ac:dyDescent="0.2">
      <c r="H415" s="6"/>
      <c r="I415" s="6"/>
      <c r="J415" s="6"/>
      <c r="K415" s="6"/>
      <c r="L415" s="6"/>
      <c r="M415" s="6"/>
      <c r="N415" s="6"/>
    </row>
    <row r="416" spans="8:14" x14ac:dyDescent="0.2">
      <c r="H416" s="6"/>
      <c r="I416" s="6"/>
      <c r="J416" s="6"/>
      <c r="K416" s="6"/>
      <c r="L416" s="6"/>
      <c r="M416" s="6"/>
      <c r="N416" s="6"/>
    </row>
    <row r="417" spans="8:14" x14ac:dyDescent="0.2">
      <c r="H417" s="6"/>
      <c r="I417" s="6"/>
      <c r="J417" s="6"/>
      <c r="K417" s="6"/>
      <c r="L417" s="6"/>
      <c r="M417" s="6"/>
      <c r="N417" s="6"/>
    </row>
    <row r="418" spans="8:14" x14ac:dyDescent="0.2">
      <c r="H418" s="6"/>
      <c r="I418" s="6"/>
      <c r="J418" s="6"/>
      <c r="K418" s="6"/>
      <c r="L418" s="6"/>
      <c r="M418" s="6"/>
      <c r="N418" s="6"/>
    </row>
    <row r="419" spans="8:14" x14ac:dyDescent="0.2">
      <c r="H419" s="6"/>
      <c r="I419" s="6"/>
      <c r="J419" s="6"/>
      <c r="K419" s="6"/>
      <c r="L419" s="6"/>
      <c r="M419" s="6"/>
      <c r="N419" s="6"/>
    </row>
    <row r="420" spans="8:14" x14ac:dyDescent="0.2">
      <c r="H420" s="6"/>
      <c r="I420" s="6"/>
      <c r="J420" s="6"/>
      <c r="K420" s="6"/>
      <c r="L420" s="6"/>
      <c r="M420" s="6"/>
      <c r="N420" s="6"/>
    </row>
    <row r="421" spans="8:14" x14ac:dyDescent="0.2">
      <c r="H421" s="6"/>
      <c r="I421" s="6"/>
      <c r="J421" s="6"/>
      <c r="K421" s="6"/>
      <c r="L421" s="6"/>
      <c r="M421" s="6"/>
      <c r="N421" s="6"/>
    </row>
    <row r="422" spans="8:14" x14ac:dyDescent="0.2">
      <c r="H422" s="6"/>
      <c r="I422" s="6"/>
      <c r="J422" s="6"/>
      <c r="K422" s="6"/>
      <c r="L422" s="6"/>
      <c r="M422" s="6"/>
      <c r="N422" s="6"/>
    </row>
    <row r="423" spans="8:14" x14ac:dyDescent="0.2">
      <c r="H423" s="6"/>
      <c r="I423" s="6"/>
      <c r="J423" s="6"/>
      <c r="K423" s="6"/>
      <c r="L423" s="6"/>
      <c r="M423" s="6"/>
      <c r="N423" s="6"/>
    </row>
    <row r="424" spans="8:14" x14ac:dyDescent="0.2">
      <c r="H424" s="6"/>
      <c r="I424" s="6"/>
      <c r="J424" s="6"/>
      <c r="K424" s="6"/>
      <c r="L424" s="6"/>
      <c r="M424" s="6"/>
      <c r="N424" s="6"/>
    </row>
    <row r="425" spans="8:14" x14ac:dyDescent="0.2">
      <c r="H425" s="6"/>
      <c r="I425" s="6"/>
      <c r="J425" s="6"/>
      <c r="K425" s="6"/>
      <c r="L425" s="6"/>
      <c r="M425" s="6"/>
      <c r="N425" s="6"/>
    </row>
    <row r="426" spans="8:14" x14ac:dyDescent="0.2">
      <c r="H426" s="6"/>
      <c r="I426" s="6"/>
      <c r="J426" s="6"/>
      <c r="K426" s="6"/>
      <c r="L426" s="6"/>
      <c r="M426" s="6"/>
      <c r="N426" s="6"/>
    </row>
    <row r="427" spans="8:14" x14ac:dyDescent="0.2">
      <c r="H427" s="6"/>
      <c r="I427" s="6"/>
      <c r="J427" s="6"/>
      <c r="K427" s="6"/>
      <c r="L427" s="6"/>
      <c r="M427" s="6"/>
      <c r="N427" s="6"/>
    </row>
    <row r="428" spans="8:14" x14ac:dyDescent="0.2">
      <c r="H428" s="6"/>
      <c r="I428" s="6"/>
      <c r="J428" s="6"/>
      <c r="K428" s="6"/>
      <c r="L428" s="6"/>
      <c r="M428" s="6"/>
      <c r="N428" s="6"/>
    </row>
    <row r="429" spans="8:14" x14ac:dyDescent="0.2">
      <c r="H429" s="6"/>
      <c r="I429" s="6"/>
      <c r="J429" s="6"/>
      <c r="K429" s="6"/>
      <c r="L429" s="6"/>
      <c r="M429" s="6"/>
      <c r="N429" s="6"/>
    </row>
    <row r="430" spans="8:14" x14ac:dyDescent="0.2">
      <c r="H430" s="6"/>
      <c r="I430" s="6"/>
      <c r="J430" s="6"/>
      <c r="K430" s="6"/>
      <c r="L430" s="6"/>
      <c r="M430" s="6"/>
      <c r="N430" s="6"/>
    </row>
    <row r="431" spans="8:14" x14ac:dyDescent="0.2">
      <c r="H431" s="6"/>
      <c r="I431" s="6"/>
      <c r="J431" s="6"/>
      <c r="K431" s="6"/>
      <c r="L431" s="6"/>
      <c r="M431" s="6"/>
      <c r="N431" s="6"/>
    </row>
    <row r="432" spans="8:14" x14ac:dyDescent="0.2">
      <c r="H432" s="6"/>
      <c r="I432" s="6"/>
      <c r="J432" s="6"/>
      <c r="K432" s="6"/>
      <c r="L432" s="6"/>
      <c r="M432" s="6"/>
      <c r="N432" s="6"/>
    </row>
    <row r="433" spans="8:14" x14ac:dyDescent="0.2">
      <c r="H433" s="6"/>
      <c r="I433" s="6"/>
      <c r="J433" s="6"/>
      <c r="K433" s="6"/>
      <c r="L433" s="6"/>
      <c r="M433" s="6"/>
      <c r="N433" s="6"/>
    </row>
    <row r="434" spans="8:14" x14ac:dyDescent="0.2">
      <c r="H434" s="6"/>
      <c r="I434" s="6"/>
      <c r="J434" s="6"/>
      <c r="K434" s="6"/>
      <c r="L434" s="6"/>
      <c r="M434" s="6"/>
      <c r="N434" s="6"/>
    </row>
    <row r="435" spans="8:14" x14ac:dyDescent="0.2">
      <c r="H435" s="6"/>
      <c r="I435" s="6"/>
      <c r="J435" s="6"/>
      <c r="K435" s="6"/>
      <c r="L435" s="6"/>
      <c r="M435" s="6"/>
      <c r="N435" s="6"/>
    </row>
    <row r="436" spans="8:14" x14ac:dyDescent="0.2">
      <c r="H436" s="6"/>
      <c r="I436" s="6"/>
      <c r="J436" s="6"/>
      <c r="K436" s="6"/>
      <c r="L436" s="6"/>
      <c r="M436" s="6"/>
      <c r="N436" s="6"/>
    </row>
    <row r="437" spans="8:14" x14ac:dyDescent="0.2">
      <c r="H437" s="6"/>
      <c r="I437" s="6"/>
      <c r="J437" s="6"/>
      <c r="K437" s="6"/>
      <c r="L437" s="6"/>
      <c r="M437" s="6"/>
      <c r="N437" s="6"/>
    </row>
    <row r="438" spans="8:14" x14ac:dyDescent="0.2">
      <c r="H438" s="6"/>
      <c r="I438" s="6"/>
      <c r="J438" s="6"/>
      <c r="K438" s="6"/>
      <c r="L438" s="6"/>
      <c r="M438" s="6"/>
      <c r="N438" s="6"/>
    </row>
    <row r="439" spans="8:14" x14ac:dyDescent="0.2">
      <c r="H439" s="6"/>
      <c r="I439" s="6"/>
      <c r="J439" s="6"/>
      <c r="K439" s="6"/>
      <c r="L439" s="6"/>
      <c r="M439" s="6"/>
      <c r="N439" s="6"/>
    </row>
    <row r="440" spans="8:14" x14ac:dyDescent="0.2">
      <c r="H440" s="6"/>
      <c r="I440" s="6"/>
      <c r="J440" s="6"/>
      <c r="K440" s="6"/>
      <c r="L440" s="6"/>
      <c r="M440" s="6"/>
      <c r="N440" s="6"/>
    </row>
    <row r="441" spans="8:14" x14ac:dyDescent="0.2">
      <c r="H441" s="6"/>
      <c r="I441" s="6"/>
      <c r="J441" s="6"/>
      <c r="K441" s="6"/>
      <c r="L441" s="6"/>
      <c r="M441" s="6"/>
      <c r="N441" s="6"/>
    </row>
    <row r="442" spans="8:14" x14ac:dyDescent="0.2">
      <c r="H442" s="6"/>
      <c r="I442" s="6"/>
      <c r="J442" s="6"/>
      <c r="K442" s="6"/>
      <c r="L442" s="6"/>
      <c r="M442" s="6"/>
      <c r="N442" s="6"/>
    </row>
    <row r="443" spans="8:14" x14ac:dyDescent="0.2">
      <c r="H443" s="6"/>
      <c r="I443" s="6"/>
      <c r="J443" s="6"/>
      <c r="K443" s="6"/>
      <c r="L443" s="6"/>
      <c r="M443" s="6"/>
      <c r="N443" s="6"/>
    </row>
    <row r="444" spans="8:14" x14ac:dyDescent="0.2">
      <c r="H444" s="6"/>
      <c r="I444" s="6"/>
      <c r="J444" s="6"/>
      <c r="K444" s="6"/>
      <c r="L444" s="6"/>
      <c r="M444" s="6"/>
      <c r="N444" s="6"/>
    </row>
    <row r="445" spans="8:14" x14ac:dyDescent="0.2">
      <c r="H445" s="6"/>
      <c r="I445" s="6"/>
      <c r="J445" s="6"/>
      <c r="K445" s="6"/>
      <c r="L445" s="6"/>
      <c r="M445" s="6"/>
      <c r="N445" s="6"/>
    </row>
    <row r="446" spans="8:14" x14ac:dyDescent="0.2">
      <c r="H446" s="6"/>
      <c r="I446" s="6"/>
      <c r="J446" s="6"/>
      <c r="K446" s="6"/>
      <c r="L446" s="6"/>
      <c r="M446" s="6"/>
      <c r="N446" s="6"/>
    </row>
    <row r="447" spans="8:14" x14ac:dyDescent="0.2">
      <c r="H447" s="6"/>
      <c r="I447" s="6"/>
      <c r="J447" s="6"/>
      <c r="K447" s="6"/>
      <c r="L447" s="6"/>
      <c r="M447" s="6"/>
      <c r="N447" s="6"/>
    </row>
    <row r="448" spans="8:14" x14ac:dyDescent="0.2">
      <c r="H448" s="6"/>
      <c r="I448" s="6"/>
      <c r="J448" s="6"/>
      <c r="K448" s="6"/>
      <c r="L448" s="6"/>
      <c r="M448" s="6"/>
      <c r="N448" s="6"/>
    </row>
    <row r="449" spans="8:14" x14ac:dyDescent="0.2">
      <c r="H449" s="6"/>
      <c r="I449" s="6"/>
      <c r="J449" s="6"/>
      <c r="K449" s="6"/>
      <c r="L449" s="6"/>
      <c r="M449" s="6"/>
      <c r="N449" s="6"/>
    </row>
    <row r="450" spans="8:14" x14ac:dyDescent="0.2">
      <c r="H450" s="6"/>
      <c r="I450" s="6"/>
      <c r="J450" s="6"/>
      <c r="K450" s="6"/>
      <c r="L450" s="6"/>
      <c r="M450" s="6"/>
      <c r="N450" s="6"/>
    </row>
    <row r="451" spans="8:14" x14ac:dyDescent="0.2">
      <c r="H451" s="6"/>
      <c r="I451" s="6"/>
      <c r="J451" s="6"/>
      <c r="K451" s="6"/>
      <c r="L451" s="6"/>
      <c r="M451" s="6"/>
      <c r="N451" s="6"/>
    </row>
    <row r="452" spans="8:14" x14ac:dyDescent="0.2">
      <c r="H452" s="6"/>
      <c r="I452" s="6"/>
      <c r="J452" s="6"/>
      <c r="K452" s="6"/>
      <c r="L452" s="6"/>
      <c r="M452" s="6"/>
      <c r="N452" s="6"/>
    </row>
    <row r="453" spans="8:14" x14ac:dyDescent="0.2">
      <c r="H453" s="6"/>
      <c r="I453" s="6"/>
      <c r="J453" s="6"/>
      <c r="K453" s="6"/>
      <c r="L453" s="6"/>
      <c r="M453" s="6"/>
      <c r="N453" s="6"/>
    </row>
    <row r="454" spans="8:14" x14ac:dyDescent="0.2">
      <c r="H454" s="6"/>
      <c r="I454" s="6"/>
      <c r="J454" s="6"/>
      <c r="K454" s="6"/>
      <c r="L454" s="6"/>
      <c r="M454" s="6"/>
      <c r="N454" s="6"/>
    </row>
    <row r="455" spans="8:14" x14ac:dyDescent="0.2">
      <c r="H455" s="6"/>
      <c r="I455" s="6"/>
      <c r="J455" s="6"/>
      <c r="K455" s="6"/>
      <c r="L455" s="6"/>
      <c r="M455" s="6"/>
      <c r="N455" s="6"/>
    </row>
    <row r="456" spans="8:14" x14ac:dyDescent="0.2">
      <c r="H456" s="6"/>
      <c r="I456" s="6"/>
      <c r="J456" s="6"/>
      <c r="K456" s="6"/>
      <c r="L456" s="6"/>
      <c r="M456" s="6"/>
      <c r="N456" s="6"/>
    </row>
    <row r="457" spans="8:14" x14ac:dyDescent="0.2">
      <c r="H457" s="6"/>
      <c r="I457" s="6"/>
      <c r="J457" s="6"/>
      <c r="K457" s="6"/>
      <c r="L457" s="6"/>
      <c r="M457" s="6"/>
      <c r="N457" s="6"/>
    </row>
    <row r="458" spans="8:14" x14ac:dyDescent="0.2">
      <c r="H458" s="6"/>
      <c r="I458" s="6"/>
      <c r="J458" s="6"/>
      <c r="K458" s="6"/>
      <c r="L458" s="6"/>
      <c r="M458" s="6"/>
      <c r="N458" s="6"/>
    </row>
    <row r="459" spans="8:14" x14ac:dyDescent="0.2">
      <c r="H459" s="6"/>
      <c r="I459" s="6"/>
      <c r="J459" s="6"/>
      <c r="K459" s="6"/>
      <c r="L459" s="6"/>
      <c r="M459" s="6"/>
      <c r="N459" s="6"/>
    </row>
    <row r="460" spans="8:14" x14ac:dyDescent="0.2">
      <c r="H460" s="6"/>
      <c r="I460" s="6"/>
      <c r="J460" s="6"/>
      <c r="K460" s="6"/>
      <c r="L460" s="6"/>
      <c r="M460" s="6"/>
      <c r="N460" s="6"/>
    </row>
    <row r="461" spans="8:14" x14ac:dyDescent="0.2">
      <c r="H461" s="6"/>
      <c r="I461" s="6"/>
      <c r="J461" s="6"/>
      <c r="K461" s="6"/>
      <c r="L461" s="6"/>
      <c r="M461" s="6"/>
      <c r="N461" s="6"/>
    </row>
    <row r="462" spans="8:14" x14ac:dyDescent="0.2">
      <c r="H462" s="6"/>
      <c r="I462" s="6"/>
      <c r="J462" s="6"/>
      <c r="K462" s="6"/>
      <c r="L462" s="6"/>
      <c r="M462" s="6"/>
      <c r="N462" s="6"/>
    </row>
    <row r="463" spans="8:14" x14ac:dyDescent="0.2">
      <c r="H463" s="6"/>
      <c r="I463" s="6"/>
      <c r="J463" s="6"/>
      <c r="K463" s="6"/>
      <c r="L463" s="6"/>
      <c r="M463" s="6"/>
      <c r="N463" s="6"/>
    </row>
    <row r="464" spans="8:14" x14ac:dyDescent="0.2">
      <c r="H464" s="6"/>
      <c r="I464" s="6"/>
      <c r="J464" s="6"/>
      <c r="K464" s="6"/>
      <c r="L464" s="6"/>
      <c r="M464" s="6"/>
      <c r="N464" s="6"/>
    </row>
    <row r="465" spans="8:14" x14ac:dyDescent="0.2">
      <c r="H465" s="6"/>
      <c r="I465" s="6"/>
      <c r="J465" s="6"/>
      <c r="K465" s="6"/>
      <c r="L465" s="6"/>
      <c r="M465" s="6"/>
      <c r="N465" s="6"/>
    </row>
    <row r="466" spans="8:14" x14ac:dyDescent="0.2">
      <c r="H466" s="6"/>
      <c r="I466" s="6"/>
      <c r="J466" s="6"/>
      <c r="K466" s="6"/>
      <c r="L466" s="6"/>
      <c r="M466" s="6"/>
      <c r="N466" s="6"/>
    </row>
    <row r="467" spans="8:14" x14ac:dyDescent="0.2">
      <c r="H467" s="6"/>
      <c r="I467" s="6"/>
      <c r="J467" s="6"/>
      <c r="K467" s="6"/>
      <c r="L467" s="6"/>
      <c r="M467" s="6"/>
      <c r="N467" s="6"/>
    </row>
    <row r="468" spans="8:14" x14ac:dyDescent="0.2">
      <c r="H468" s="6"/>
      <c r="I468" s="6"/>
      <c r="J468" s="6"/>
      <c r="K468" s="6"/>
      <c r="L468" s="6"/>
      <c r="M468" s="6"/>
      <c r="N468" s="6"/>
    </row>
    <row r="469" spans="8:14" x14ac:dyDescent="0.2">
      <c r="H469" s="6"/>
      <c r="I469" s="6"/>
      <c r="J469" s="6"/>
      <c r="K469" s="6"/>
      <c r="L469" s="6"/>
      <c r="M469" s="6"/>
      <c r="N469" s="6"/>
    </row>
    <row r="470" spans="8:14" x14ac:dyDescent="0.2">
      <c r="H470" s="6"/>
      <c r="I470" s="6"/>
      <c r="J470" s="6"/>
      <c r="K470" s="6"/>
      <c r="L470" s="6"/>
      <c r="M470" s="6"/>
      <c r="N470" s="6"/>
    </row>
    <row r="471" spans="8:14" x14ac:dyDescent="0.2">
      <c r="H471" s="6"/>
      <c r="I471" s="6"/>
      <c r="J471" s="6"/>
      <c r="K471" s="6"/>
      <c r="L471" s="6"/>
      <c r="M471" s="6"/>
      <c r="N471" s="6"/>
    </row>
    <row r="472" spans="8:14" x14ac:dyDescent="0.2">
      <c r="H472" s="6"/>
      <c r="I472" s="6"/>
      <c r="J472" s="6"/>
      <c r="K472" s="6"/>
      <c r="L472" s="6"/>
      <c r="M472" s="6"/>
      <c r="N472" s="6"/>
    </row>
    <row r="473" spans="8:14" x14ac:dyDescent="0.2">
      <c r="H473" s="6"/>
      <c r="I473" s="6"/>
      <c r="J473" s="6"/>
      <c r="K473" s="6"/>
      <c r="L473" s="6"/>
      <c r="M473" s="6"/>
      <c r="N473" s="6"/>
    </row>
    <row r="474" spans="8:14" x14ac:dyDescent="0.2">
      <c r="H474" s="6"/>
      <c r="I474" s="6"/>
      <c r="J474" s="6"/>
      <c r="K474" s="6"/>
      <c r="L474" s="6"/>
      <c r="M474" s="6"/>
      <c r="N474" s="6"/>
    </row>
    <row r="475" spans="8:14" x14ac:dyDescent="0.2">
      <c r="H475" s="6"/>
      <c r="I475" s="6"/>
      <c r="J475" s="6"/>
      <c r="K475" s="6"/>
      <c r="L475" s="6"/>
      <c r="M475" s="6"/>
      <c r="N475" s="6"/>
    </row>
    <row r="476" spans="8:14" x14ac:dyDescent="0.2">
      <c r="H476" s="6"/>
      <c r="I476" s="6"/>
      <c r="J476" s="6"/>
      <c r="K476" s="6"/>
      <c r="L476" s="6"/>
      <c r="M476" s="6"/>
      <c r="N476" s="6"/>
    </row>
    <row r="477" spans="8:14" x14ac:dyDescent="0.2">
      <c r="H477" s="6"/>
      <c r="I477" s="6"/>
      <c r="J477" s="6"/>
      <c r="K477" s="6"/>
      <c r="L477" s="6"/>
      <c r="M477" s="6"/>
      <c r="N477" s="6"/>
    </row>
    <row r="478" spans="8:14" x14ac:dyDescent="0.2">
      <c r="H478" s="6"/>
      <c r="I478" s="6"/>
      <c r="J478" s="6"/>
      <c r="K478" s="6"/>
      <c r="L478" s="6"/>
      <c r="M478" s="6"/>
      <c r="N478" s="6"/>
    </row>
    <row r="479" spans="8:14" x14ac:dyDescent="0.2">
      <c r="H479" s="6"/>
      <c r="I479" s="6"/>
      <c r="J479" s="6"/>
      <c r="K479" s="6"/>
      <c r="L479" s="6"/>
      <c r="M479" s="6"/>
      <c r="N479" s="6"/>
    </row>
    <row r="480" spans="8:14" x14ac:dyDescent="0.2">
      <c r="H480" s="6"/>
      <c r="I480" s="6"/>
      <c r="J480" s="6"/>
      <c r="K480" s="6"/>
      <c r="L480" s="6"/>
      <c r="M480" s="6"/>
      <c r="N480" s="6"/>
    </row>
    <row r="481" spans="8:14" x14ac:dyDescent="0.2">
      <c r="H481" s="6"/>
      <c r="I481" s="6"/>
      <c r="J481" s="6"/>
      <c r="K481" s="6"/>
      <c r="L481" s="6"/>
      <c r="M481" s="6"/>
      <c r="N481" s="6"/>
    </row>
    <row r="482" spans="8:14" x14ac:dyDescent="0.2">
      <c r="H482" s="6"/>
      <c r="I482" s="6"/>
      <c r="J482" s="6"/>
      <c r="K482" s="6"/>
      <c r="L482" s="6"/>
      <c r="M482" s="6"/>
      <c r="N482" s="6"/>
    </row>
    <row r="483" spans="8:14" x14ac:dyDescent="0.2">
      <c r="H483" s="6"/>
      <c r="I483" s="6"/>
      <c r="J483" s="6"/>
      <c r="K483" s="6"/>
      <c r="L483" s="6"/>
      <c r="M483" s="6"/>
      <c r="N483" s="6"/>
    </row>
    <row r="484" spans="8:14" x14ac:dyDescent="0.2">
      <c r="H484" s="6"/>
      <c r="I484" s="6"/>
      <c r="J484" s="6"/>
      <c r="K484" s="6"/>
      <c r="L484" s="6"/>
      <c r="M484" s="6"/>
      <c r="N484" s="6"/>
    </row>
    <row r="485" spans="8:14" x14ac:dyDescent="0.2">
      <c r="H485" s="6"/>
      <c r="I485" s="6"/>
      <c r="J485" s="6"/>
      <c r="K485" s="6"/>
      <c r="L485" s="6"/>
      <c r="M485" s="6"/>
      <c r="N485" s="6"/>
    </row>
    <row r="486" spans="8:14" x14ac:dyDescent="0.2">
      <c r="H486" s="6"/>
      <c r="I486" s="6"/>
      <c r="J486" s="6"/>
      <c r="K486" s="6"/>
      <c r="L486" s="6"/>
      <c r="M486" s="6"/>
      <c r="N486" s="6"/>
    </row>
    <row r="487" spans="8:14" x14ac:dyDescent="0.2">
      <c r="H487" s="6"/>
      <c r="I487" s="6"/>
      <c r="J487" s="6"/>
      <c r="K487" s="6"/>
      <c r="L487" s="6"/>
      <c r="M487" s="6"/>
      <c r="N487" s="6"/>
    </row>
    <row r="488" spans="8:14" x14ac:dyDescent="0.2">
      <c r="H488" s="6"/>
      <c r="I488" s="6"/>
      <c r="J488" s="6"/>
      <c r="K488" s="6"/>
      <c r="L488" s="6"/>
      <c r="M488" s="6"/>
      <c r="N488" s="6"/>
    </row>
    <row r="489" spans="8:14" x14ac:dyDescent="0.2">
      <c r="H489" s="6"/>
      <c r="I489" s="6"/>
      <c r="J489" s="6"/>
      <c r="K489" s="6"/>
      <c r="L489" s="6"/>
      <c r="M489" s="6"/>
      <c r="N489" s="6"/>
    </row>
    <row r="490" spans="8:14" x14ac:dyDescent="0.2">
      <c r="H490" s="6"/>
      <c r="I490" s="6"/>
      <c r="J490" s="6"/>
      <c r="K490" s="6"/>
      <c r="L490" s="6"/>
      <c r="M490" s="6"/>
      <c r="N490" s="6"/>
    </row>
    <row r="491" spans="8:14" x14ac:dyDescent="0.2">
      <c r="H491" s="6"/>
      <c r="I491" s="6"/>
      <c r="J491" s="6"/>
      <c r="K491" s="6"/>
      <c r="L491" s="6"/>
      <c r="M491" s="6"/>
      <c r="N491" s="6"/>
    </row>
    <row r="492" spans="8:14" x14ac:dyDescent="0.2">
      <c r="H492" s="6"/>
      <c r="I492" s="6"/>
      <c r="J492" s="6"/>
      <c r="K492" s="6"/>
      <c r="L492" s="6"/>
      <c r="M492" s="6"/>
      <c r="N492" s="6"/>
    </row>
    <row r="493" spans="8:14" x14ac:dyDescent="0.2">
      <c r="H493" s="6"/>
      <c r="I493" s="6"/>
      <c r="J493" s="6"/>
      <c r="K493" s="6"/>
      <c r="L493" s="6"/>
      <c r="M493" s="6"/>
      <c r="N493" s="6"/>
    </row>
    <row r="494" spans="8:14" x14ac:dyDescent="0.2">
      <c r="H494" s="6"/>
      <c r="I494" s="6"/>
      <c r="J494" s="6"/>
      <c r="K494" s="6"/>
      <c r="L494" s="6"/>
      <c r="M494" s="6"/>
      <c r="N494" s="6"/>
    </row>
    <row r="495" spans="8:14" x14ac:dyDescent="0.2">
      <c r="H495" s="6"/>
      <c r="I495" s="6"/>
      <c r="J495" s="6"/>
      <c r="K495" s="6"/>
      <c r="L495" s="6"/>
      <c r="M495" s="6"/>
      <c r="N495" s="6"/>
    </row>
    <row r="496" spans="8:14" x14ac:dyDescent="0.2">
      <c r="H496" s="6"/>
      <c r="I496" s="6"/>
      <c r="J496" s="6"/>
      <c r="K496" s="6"/>
      <c r="L496" s="6"/>
      <c r="M496" s="6"/>
      <c r="N496" s="6"/>
    </row>
    <row r="497" spans="8:14" x14ac:dyDescent="0.2">
      <c r="H497" s="6"/>
      <c r="I497" s="6"/>
      <c r="J497" s="6"/>
      <c r="K497" s="6"/>
      <c r="L497" s="6"/>
      <c r="M497" s="6"/>
      <c r="N497" s="6"/>
    </row>
    <row r="498" spans="8:14" x14ac:dyDescent="0.2">
      <c r="H498" s="6"/>
      <c r="I498" s="6"/>
      <c r="J498" s="6"/>
      <c r="K498" s="6"/>
      <c r="L498" s="6"/>
      <c r="M498" s="6"/>
      <c r="N498" s="6"/>
    </row>
    <row r="499" spans="8:14" x14ac:dyDescent="0.2">
      <c r="H499" s="6"/>
      <c r="I499" s="6"/>
      <c r="J499" s="6"/>
      <c r="K499" s="6"/>
      <c r="L499" s="6"/>
      <c r="M499" s="6"/>
      <c r="N499" s="6"/>
    </row>
    <row r="500" spans="8:14" x14ac:dyDescent="0.2">
      <c r="H500" s="6"/>
      <c r="I500" s="6"/>
      <c r="J500" s="6"/>
      <c r="K500" s="6"/>
      <c r="L500" s="6"/>
      <c r="M500" s="6"/>
      <c r="N500" s="6"/>
    </row>
    <row r="501" spans="8:14" x14ac:dyDescent="0.2">
      <c r="H501" s="6"/>
      <c r="I501" s="6"/>
      <c r="J501" s="6"/>
      <c r="K501" s="6"/>
      <c r="L501" s="6"/>
      <c r="M501" s="6"/>
      <c r="N501" s="6"/>
    </row>
    <row r="502" spans="8:14" x14ac:dyDescent="0.2">
      <c r="H502" s="6"/>
      <c r="I502" s="6"/>
      <c r="J502" s="6"/>
      <c r="K502" s="6"/>
      <c r="L502" s="6"/>
      <c r="M502" s="6"/>
      <c r="N502" s="6"/>
    </row>
    <row r="503" spans="8:14" x14ac:dyDescent="0.2">
      <c r="H503" s="6"/>
      <c r="I503" s="6"/>
      <c r="J503" s="6"/>
      <c r="K503" s="6"/>
      <c r="L503" s="6"/>
      <c r="M503" s="6"/>
      <c r="N503" s="6"/>
    </row>
    <row r="504" spans="8:14" x14ac:dyDescent="0.2">
      <c r="H504" s="6"/>
      <c r="I504" s="6"/>
      <c r="J504" s="6"/>
      <c r="K504" s="6"/>
      <c r="L504" s="6"/>
      <c r="M504" s="6"/>
      <c r="N504" s="6"/>
    </row>
    <row r="505" spans="8:14" x14ac:dyDescent="0.2">
      <c r="H505" s="6"/>
      <c r="I505" s="6"/>
      <c r="J505" s="6"/>
      <c r="K505" s="6"/>
      <c r="L505" s="6"/>
      <c r="M505" s="6"/>
      <c r="N505" s="6"/>
    </row>
    <row r="506" spans="8:14" x14ac:dyDescent="0.2">
      <c r="H506" s="6"/>
      <c r="I506" s="6"/>
      <c r="J506" s="6"/>
      <c r="K506" s="6"/>
      <c r="L506" s="6"/>
      <c r="M506" s="6"/>
      <c r="N506" s="6"/>
    </row>
    <row r="507" spans="8:14" x14ac:dyDescent="0.2">
      <c r="H507" s="6"/>
      <c r="I507" s="6"/>
      <c r="J507" s="6"/>
      <c r="K507" s="6"/>
      <c r="L507" s="6"/>
      <c r="M507" s="6"/>
      <c r="N507" s="6"/>
    </row>
    <row r="508" spans="8:14" x14ac:dyDescent="0.2">
      <c r="H508" s="6"/>
      <c r="I508" s="6"/>
      <c r="J508" s="6"/>
      <c r="K508" s="6"/>
      <c r="L508" s="6"/>
      <c r="M508" s="6"/>
      <c r="N508" s="6"/>
    </row>
    <row r="509" spans="8:14" x14ac:dyDescent="0.2">
      <c r="H509" s="6"/>
      <c r="I509" s="6"/>
      <c r="J509" s="6"/>
      <c r="K509" s="6"/>
      <c r="L509" s="6"/>
      <c r="M509" s="6"/>
      <c r="N509" s="6"/>
    </row>
    <row r="510" spans="8:14" x14ac:dyDescent="0.2">
      <c r="H510" s="6"/>
      <c r="I510" s="6"/>
      <c r="J510" s="6"/>
      <c r="K510" s="6"/>
      <c r="L510" s="6"/>
      <c r="M510" s="6"/>
      <c r="N510" s="6"/>
    </row>
    <row r="511" spans="8:14" x14ac:dyDescent="0.2">
      <c r="H511" s="6"/>
      <c r="I511" s="6"/>
      <c r="J511" s="6"/>
      <c r="K511" s="6"/>
      <c r="L511" s="6"/>
      <c r="M511" s="6"/>
      <c r="N511" s="6"/>
    </row>
    <row r="512" spans="8:14" x14ac:dyDescent="0.2">
      <c r="H512" s="6"/>
      <c r="I512" s="6"/>
      <c r="J512" s="6"/>
      <c r="K512" s="6"/>
      <c r="L512" s="6"/>
      <c r="M512" s="6"/>
      <c r="N512" s="6"/>
    </row>
    <row r="513" spans="8:14" x14ac:dyDescent="0.2">
      <c r="H513" s="6"/>
      <c r="I513" s="6"/>
      <c r="J513" s="6"/>
      <c r="K513" s="6"/>
      <c r="L513" s="6"/>
      <c r="M513" s="6"/>
      <c r="N513" s="6"/>
    </row>
    <row r="514" spans="8:14" x14ac:dyDescent="0.2">
      <c r="H514" s="6"/>
      <c r="I514" s="6"/>
      <c r="J514" s="6"/>
      <c r="K514" s="6"/>
      <c r="L514" s="6"/>
      <c r="M514" s="6"/>
      <c r="N514" s="6"/>
    </row>
    <row r="515" spans="8:14" x14ac:dyDescent="0.2">
      <c r="H515" s="6"/>
      <c r="I515" s="6"/>
      <c r="J515" s="6"/>
      <c r="K515" s="6"/>
      <c r="L515" s="6"/>
      <c r="M515" s="6"/>
      <c r="N515" s="6"/>
    </row>
    <row r="516" spans="8:14" x14ac:dyDescent="0.2">
      <c r="H516" s="6"/>
      <c r="I516" s="6"/>
      <c r="J516" s="6"/>
      <c r="K516" s="6"/>
      <c r="L516" s="6"/>
      <c r="M516" s="6"/>
      <c r="N516" s="6"/>
    </row>
    <row r="517" spans="8:14" x14ac:dyDescent="0.2">
      <c r="H517" s="6"/>
      <c r="I517" s="6"/>
      <c r="J517" s="6"/>
      <c r="K517" s="6"/>
      <c r="L517" s="6"/>
      <c r="M517" s="6"/>
      <c r="N517" s="6"/>
    </row>
    <row r="518" spans="8:14" x14ac:dyDescent="0.2">
      <c r="H518" s="6"/>
      <c r="I518" s="6"/>
      <c r="J518" s="6"/>
      <c r="K518" s="6"/>
      <c r="L518" s="6"/>
      <c r="M518" s="6"/>
      <c r="N518" s="6"/>
    </row>
    <row r="519" spans="8:14" x14ac:dyDescent="0.2">
      <c r="H519" s="6"/>
      <c r="I519" s="6"/>
      <c r="J519" s="6"/>
      <c r="K519" s="6"/>
      <c r="L519" s="6"/>
      <c r="M519" s="6"/>
      <c r="N519" s="6"/>
    </row>
    <row r="520" spans="8:14" x14ac:dyDescent="0.2">
      <c r="H520" s="6"/>
      <c r="I520" s="6"/>
      <c r="J520" s="6"/>
      <c r="K520" s="6"/>
      <c r="L520" s="6"/>
      <c r="M520" s="6"/>
      <c r="N520" s="6"/>
    </row>
    <row r="521" spans="8:14" x14ac:dyDescent="0.2">
      <c r="H521" s="6"/>
      <c r="I521" s="6"/>
      <c r="J521" s="6"/>
      <c r="K521" s="6"/>
      <c r="L521" s="6"/>
      <c r="M521" s="6"/>
      <c r="N521" s="6"/>
    </row>
    <row r="522" spans="8:14" x14ac:dyDescent="0.2">
      <c r="H522" s="6"/>
      <c r="I522" s="6"/>
      <c r="J522" s="6"/>
      <c r="K522" s="6"/>
      <c r="L522" s="6"/>
      <c r="M522" s="6"/>
      <c r="N522" s="6"/>
    </row>
    <row r="523" spans="8:14" x14ac:dyDescent="0.2">
      <c r="H523" s="6"/>
      <c r="I523" s="6"/>
      <c r="J523" s="6"/>
      <c r="K523" s="6"/>
      <c r="L523" s="6"/>
      <c r="M523" s="6"/>
      <c r="N523" s="6"/>
    </row>
    <row r="524" spans="8:14" x14ac:dyDescent="0.2">
      <c r="H524" s="6"/>
      <c r="I524" s="6"/>
      <c r="J524" s="6"/>
      <c r="K524" s="6"/>
      <c r="L524" s="6"/>
      <c r="M524" s="6"/>
      <c r="N524" s="6"/>
    </row>
    <row r="525" spans="8:14" x14ac:dyDescent="0.2">
      <c r="H525" s="6"/>
      <c r="I525" s="6"/>
      <c r="J525" s="6"/>
      <c r="K525" s="6"/>
      <c r="L525" s="6"/>
      <c r="M525" s="6"/>
      <c r="N525" s="6"/>
    </row>
    <row r="526" spans="8:14" x14ac:dyDescent="0.2">
      <c r="H526" s="6"/>
      <c r="I526" s="6"/>
      <c r="J526" s="6"/>
      <c r="K526" s="6"/>
      <c r="L526" s="6"/>
      <c r="M526" s="6"/>
      <c r="N526" s="6"/>
    </row>
    <row r="527" spans="8:14" x14ac:dyDescent="0.2">
      <c r="H527" s="6"/>
      <c r="I527" s="6"/>
      <c r="J527" s="6"/>
      <c r="K527" s="6"/>
      <c r="L527" s="6"/>
      <c r="M527" s="6"/>
      <c r="N527" s="6"/>
    </row>
    <row r="528" spans="8:14" x14ac:dyDescent="0.2">
      <c r="H528" s="6"/>
      <c r="I528" s="6"/>
      <c r="J528" s="6"/>
      <c r="K528" s="6"/>
      <c r="L528" s="6"/>
      <c r="M528" s="6"/>
      <c r="N528" s="6"/>
    </row>
    <row r="529" spans="8:14" x14ac:dyDescent="0.2">
      <c r="H529" s="6"/>
      <c r="I529" s="6"/>
      <c r="J529" s="6"/>
      <c r="K529" s="6"/>
      <c r="L529" s="6"/>
      <c r="M529" s="6"/>
      <c r="N529" s="6"/>
    </row>
    <row r="530" spans="8:14" x14ac:dyDescent="0.2">
      <c r="H530" s="6"/>
      <c r="I530" s="6"/>
      <c r="J530" s="6"/>
      <c r="K530" s="6"/>
      <c r="L530" s="6"/>
      <c r="M530" s="6"/>
      <c r="N530" s="6"/>
    </row>
    <row r="531" spans="8:14" x14ac:dyDescent="0.2">
      <c r="H531" s="6"/>
      <c r="I531" s="6"/>
      <c r="J531" s="6"/>
      <c r="K531" s="6"/>
      <c r="L531" s="6"/>
      <c r="M531" s="6"/>
      <c r="N531" s="6"/>
    </row>
    <row r="532" spans="8:14" x14ac:dyDescent="0.2">
      <c r="H532" s="6"/>
      <c r="I532" s="6"/>
      <c r="J532" s="6"/>
      <c r="K532" s="6"/>
      <c r="L532" s="6"/>
      <c r="M532" s="6"/>
      <c r="N532" s="6"/>
    </row>
    <row r="533" spans="8:14" x14ac:dyDescent="0.2">
      <c r="H533" s="6"/>
      <c r="I533" s="6"/>
      <c r="J533" s="6"/>
      <c r="K533" s="6"/>
      <c r="L533" s="6"/>
      <c r="M533" s="6"/>
      <c r="N533" s="6"/>
    </row>
    <row r="534" spans="8:14" x14ac:dyDescent="0.2">
      <c r="H534" s="6"/>
      <c r="I534" s="6"/>
      <c r="J534" s="6"/>
      <c r="K534" s="6"/>
      <c r="L534" s="6"/>
      <c r="M534" s="6"/>
      <c r="N534" s="6"/>
    </row>
    <row r="535" spans="8:14" x14ac:dyDescent="0.2">
      <c r="H535" s="6"/>
      <c r="I535" s="6"/>
      <c r="J535" s="6"/>
      <c r="K535" s="6"/>
      <c r="L535" s="6"/>
      <c r="M535" s="6"/>
      <c r="N535" s="6"/>
    </row>
    <row r="536" spans="8:14" x14ac:dyDescent="0.2">
      <c r="H536" s="6"/>
      <c r="I536" s="6"/>
      <c r="J536" s="6"/>
      <c r="K536" s="6"/>
      <c r="L536" s="6"/>
      <c r="M536" s="6"/>
      <c r="N536" s="6"/>
    </row>
    <row r="537" spans="8:14" x14ac:dyDescent="0.2">
      <c r="H537" s="6"/>
      <c r="I537" s="6"/>
      <c r="J537" s="6"/>
      <c r="K537" s="6"/>
      <c r="L537" s="6"/>
      <c r="M537" s="6"/>
      <c r="N537" s="6"/>
    </row>
    <row r="538" spans="8:14" x14ac:dyDescent="0.2">
      <c r="H538" s="6"/>
      <c r="I538" s="6"/>
      <c r="J538" s="6"/>
      <c r="K538" s="6"/>
      <c r="L538" s="6"/>
      <c r="M538" s="6"/>
      <c r="N538" s="6"/>
    </row>
    <row r="539" spans="8:14" x14ac:dyDescent="0.2">
      <c r="H539" s="6"/>
      <c r="I539" s="6"/>
      <c r="J539" s="6"/>
      <c r="K539" s="6"/>
      <c r="L539" s="6"/>
      <c r="M539" s="6"/>
      <c r="N539" s="6"/>
    </row>
    <row r="540" spans="8:14" x14ac:dyDescent="0.2">
      <c r="H540" s="6"/>
      <c r="I540" s="6"/>
      <c r="J540" s="6"/>
      <c r="K540" s="6"/>
      <c r="L540" s="6"/>
      <c r="M540" s="6"/>
      <c r="N540" s="6"/>
    </row>
    <row r="541" spans="8:14" x14ac:dyDescent="0.2">
      <c r="H541" s="6"/>
      <c r="I541" s="6"/>
      <c r="J541" s="6"/>
      <c r="K541" s="6"/>
      <c r="L541" s="6"/>
      <c r="M541" s="6"/>
      <c r="N541" s="6"/>
    </row>
    <row r="542" spans="8:14" x14ac:dyDescent="0.2">
      <c r="H542" s="6"/>
      <c r="I542" s="6"/>
      <c r="J542" s="6"/>
      <c r="K542" s="6"/>
      <c r="L542" s="6"/>
      <c r="M542" s="6"/>
      <c r="N542" s="6"/>
    </row>
    <row r="543" spans="8:14" x14ac:dyDescent="0.2">
      <c r="H543" s="6"/>
      <c r="I543" s="6"/>
      <c r="J543" s="6"/>
      <c r="K543" s="6"/>
      <c r="L543" s="6"/>
      <c r="M543" s="6"/>
      <c r="N543" s="6"/>
    </row>
    <row r="544" spans="8:14" x14ac:dyDescent="0.2">
      <c r="H544" s="6"/>
      <c r="I544" s="6"/>
      <c r="J544" s="6"/>
      <c r="K544" s="6"/>
      <c r="L544" s="6"/>
      <c r="M544" s="6"/>
      <c r="N544" s="6"/>
    </row>
    <row r="545" spans="8:14" x14ac:dyDescent="0.2">
      <c r="H545" s="6"/>
      <c r="I545" s="6"/>
      <c r="J545" s="6"/>
      <c r="K545" s="6"/>
      <c r="L545" s="6"/>
      <c r="M545" s="6"/>
      <c r="N545" s="6"/>
    </row>
    <row r="546" spans="8:14" x14ac:dyDescent="0.2">
      <c r="H546" s="6"/>
      <c r="I546" s="6"/>
      <c r="J546" s="6"/>
      <c r="K546" s="6"/>
      <c r="L546" s="6"/>
      <c r="M546" s="6"/>
      <c r="N546" s="6"/>
    </row>
    <row r="547" spans="8:14" x14ac:dyDescent="0.2">
      <c r="H547" s="6"/>
      <c r="I547" s="6"/>
      <c r="J547" s="6"/>
      <c r="K547" s="6"/>
      <c r="L547" s="6"/>
      <c r="M547" s="6"/>
      <c r="N547" s="6"/>
    </row>
    <row r="548" spans="8:14" x14ac:dyDescent="0.2">
      <c r="H548" s="6"/>
      <c r="I548" s="6"/>
      <c r="J548" s="6"/>
      <c r="K548" s="6"/>
      <c r="L548" s="6"/>
      <c r="M548" s="6"/>
      <c r="N548" s="6"/>
    </row>
    <row r="549" spans="8:14" x14ac:dyDescent="0.2">
      <c r="H549" s="6"/>
      <c r="I549" s="6"/>
      <c r="J549" s="6"/>
      <c r="K549" s="6"/>
      <c r="L549" s="6"/>
      <c r="M549" s="6"/>
      <c r="N549" s="6"/>
    </row>
    <row r="550" spans="8:14" x14ac:dyDescent="0.2">
      <c r="H550" s="6"/>
      <c r="I550" s="6"/>
      <c r="J550" s="6"/>
      <c r="K550" s="6"/>
      <c r="L550" s="6"/>
      <c r="M550" s="6"/>
      <c r="N550" s="6"/>
    </row>
    <row r="551" spans="8:14" x14ac:dyDescent="0.2">
      <c r="H551" s="6"/>
      <c r="I551" s="6"/>
      <c r="J551" s="6"/>
      <c r="K551" s="6"/>
      <c r="L551" s="6"/>
      <c r="M551" s="6"/>
      <c r="N551" s="6"/>
    </row>
    <row r="552" spans="8:14" x14ac:dyDescent="0.2">
      <c r="H552" s="6"/>
      <c r="I552" s="6"/>
      <c r="J552" s="6"/>
      <c r="K552" s="6"/>
      <c r="L552" s="6"/>
      <c r="M552" s="6"/>
      <c r="N552" s="6"/>
    </row>
    <row r="553" spans="8:14" x14ac:dyDescent="0.2">
      <c r="H553" s="6"/>
      <c r="I553" s="6"/>
      <c r="J553" s="6"/>
      <c r="K553" s="6"/>
      <c r="L553" s="6"/>
      <c r="M553" s="6"/>
      <c r="N553" s="6"/>
    </row>
    <row r="554" spans="8:14" x14ac:dyDescent="0.2">
      <c r="H554" s="6"/>
      <c r="I554" s="6"/>
      <c r="J554" s="6"/>
      <c r="K554" s="6"/>
      <c r="L554" s="6"/>
      <c r="M554" s="6"/>
      <c r="N554" s="6"/>
    </row>
    <row r="555" spans="8:14" x14ac:dyDescent="0.2">
      <c r="H555" s="6"/>
      <c r="I555" s="6"/>
      <c r="J555" s="6"/>
      <c r="K555" s="6"/>
      <c r="L555" s="6"/>
      <c r="M555" s="6"/>
      <c r="N555" s="6"/>
    </row>
    <row r="556" spans="8:14" x14ac:dyDescent="0.2">
      <c r="H556" s="6"/>
      <c r="I556" s="6"/>
      <c r="J556" s="6"/>
      <c r="K556" s="6"/>
      <c r="L556" s="6"/>
      <c r="M556" s="6"/>
      <c r="N556" s="6"/>
    </row>
    <row r="557" spans="8:14" x14ac:dyDescent="0.2">
      <c r="H557" s="6"/>
      <c r="I557" s="6"/>
      <c r="J557" s="6"/>
      <c r="K557" s="6"/>
      <c r="L557" s="6"/>
      <c r="M557" s="6"/>
      <c r="N557" s="6"/>
    </row>
    <row r="558" spans="8:14" x14ac:dyDescent="0.2">
      <c r="H558" s="6"/>
      <c r="I558" s="6"/>
      <c r="J558" s="6"/>
      <c r="K558" s="6"/>
      <c r="L558" s="6"/>
      <c r="M558" s="6"/>
      <c r="N558" s="6"/>
    </row>
    <row r="559" spans="8:14" x14ac:dyDescent="0.2">
      <c r="H559" s="6"/>
      <c r="I559" s="6"/>
      <c r="J559" s="6"/>
      <c r="K559" s="6"/>
      <c r="L559" s="6"/>
      <c r="M559" s="6"/>
      <c r="N559" s="6"/>
    </row>
    <row r="560" spans="8:14" x14ac:dyDescent="0.2">
      <c r="H560" s="6"/>
      <c r="I560" s="6"/>
      <c r="J560" s="6"/>
      <c r="K560" s="6"/>
      <c r="L560" s="6"/>
      <c r="M560" s="6"/>
      <c r="N560" s="6"/>
    </row>
    <row r="561" spans="8:14" x14ac:dyDescent="0.2">
      <c r="H561" s="6"/>
      <c r="I561" s="6"/>
      <c r="J561" s="6"/>
      <c r="K561" s="6"/>
      <c r="L561" s="6"/>
      <c r="M561" s="6"/>
      <c r="N561" s="6"/>
    </row>
    <row r="562" spans="8:14" x14ac:dyDescent="0.2">
      <c r="H562" s="6"/>
      <c r="I562" s="6"/>
      <c r="J562" s="6"/>
      <c r="K562" s="6"/>
      <c r="L562" s="6"/>
      <c r="M562" s="6"/>
      <c r="N562" s="6"/>
    </row>
    <row r="563" spans="8:14" x14ac:dyDescent="0.2">
      <c r="H563" s="6"/>
      <c r="I563" s="6"/>
      <c r="J563" s="6"/>
      <c r="K563" s="6"/>
      <c r="L563" s="6"/>
      <c r="M563" s="6"/>
      <c r="N563" s="6"/>
    </row>
    <row r="564" spans="8:14" x14ac:dyDescent="0.2">
      <c r="H564" s="6"/>
      <c r="I564" s="6"/>
      <c r="J564" s="6"/>
      <c r="K564" s="6"/>
      <c r="L564" s="6"/>
      <c r="M564" s="6"/>
      <c r="N564" s="6"/>
    </row>
    <row r="565" spans="8:14" x14ac:dyDescent="0.2">
      <c r="H565" s="6"/>
      <c r="I565" s="6"/>
      <c r="J565" s="6"/>
      <c r="K565" s="6"/>
      <c r="L565" s="6"/>
      <c r="M565" s="6"/>
      <c r="N565" s="6"/>
    </row>
    <row r="566" spans="8:14" x14ac:dyDescent="0.2">
      <c r="H566" s="6"/>
      <c r="I566" s="6"/>
      <c r="J566" s="6"/>
      <c r="K566" s="6"/>
      <c r="L566" s="6"/>
      <c r="M566" s="6"/>
      <c r="N566" s="6"/>
    </row>
    <row r="567" spans="8:14" x14ac:dyDescent="0.2">
      <c r="H567" s="6"/>
      <c r="I567" s="6"/>
      <c r="J567" s="6"/>
      <c r="K567" s="6"/>
      <c r="L567" s="6"/>
      <c r="M567" s="6"/>
      <c r="N567" s="6"/>
    </row>
    <row r="568" spans="8:14" x14ac:dyDescent="0.2">
      <c r="H568" s="6"/>
      <c r="I568" s="6"/>
      <c r="J568" s="6"/>
      <c r="K568" s="6"/>
      <c r="L568" s="6"/>
      <c r="M568" s="6"/>
      <c r="N568" s="6"/>
    </row>
    <row r="569" spans="8:14" x14ac:dyDescent="0.2">
      <c r="H569" s="6"/>
      <c r="I569" s="6"/>
      <c r="J569" s="6"/>
      <c r="K569" s="6"/>
      <c r="L569" s="6"/>
      <c r="M569" s="6"/>
      <c r="N569" s="6"/>
    </row>
    <row r="570" spans="8:14" x14ac:dyDescent="0.2">
      <c r="H570" s="6"/>
      <c r="I570" s="6"/>
      <c r="J570" s="6"/>
      <c r="K570" s="6"/>
      <c r="L570" s="6"/>
      <c r="M570" s="6"/>
      <c r="N570" s="6"/>
    </row>
    <row r="571" spans="8:14" x14ac:dyDescent="0.2">
      <c r="H571" s="6"/>
      <c r="I571" s="6"/>
      <c r="J571" s="6"/>
      <c r="K571" s="6"/>
      <c r="L571" s="6"/>
      <c r="M571" s="6"/>
      <c r="N571" s="6"/>
    </row>
    <row r="572" spans="8:14" x14ac:dyDescent="0.2">
      <c r="H572" s="6"/>
      <c r="I572" s="6"/>
      <c r="J572" s="6"/>
      <c r="K572" s="6"/>
      <c r="L572" s="6"/>
      <c r="M572" s="6"/>
      <c r="N572" s="6"/>
    </row>
    <row r="573" spans="8:14" x14ac:dyDescent="0.2">
      <c r="H573" s="6"/>
      <c r="I573" s="6"/>
      <c r="J573" s="6"/>
      <c r="K573" s="6"/>
      <c r="L573" s="6"/>
      <c r="M573" s="6"/>
      <c r="N573" s="6"/>
    </row>
    <row r="574" spans="8:14" x14ac:dyDescent="0.2">
      <c r="H574" s="6"/>
      <c r="I574" s="6"/>
      <c r="J574" s="6"/>
      <c r="K574" s="6"/>
      <c r="L574" s="6"/>
      <c r="M574" s="6"/>
      <c r="N574" s="6"/>
    </row>
    <row r="575" spans="8:14" x14ac:dyDescent="0.2">
      <c r="H575" s="6"/>
      <c r="I575" s="6"/>
      <c r="J575" s="6"/>
      <c r="K575" s="6"/>
      <c r="L575" s="6"/>
      <c r="M575" s="6"/>
      <c r="N575" s="6"/>
    </row>
    <row r="576" spans="8:14" x14ac:dyDescent="0.2">
      <c r="H576" s="6"/>
      <c r="I576" s="6"/>
      <c r="J576" s="6"/>
      <c r="K576" s="6"/>
      <c r="L576" s="6"/>
      <c r="M576" s="6"/>
      <c r="N576" s="6"/>
    </row>
    <row r="577" spans="8:14" x14ac:dyDescent="0.2">
      <c r="H577" s="6"/>
      <c r="I577" s="6"/>
      <c r="J577" s="6"/>
      <c r="K577" s="6"/>
      <c r="L577" s="6"/>
      <c r="M577" s="6"/>
      <c r="N577" s="6"/>
    </row>
    <row r="578" spans="8:14" x14ac:dyDescent="0.2">
      <c r="H578" s="6"/>
      <c r="I578" s="6"/>
      <c r="J578" s="6"/>
      <c r="K578" s="6"/>
      <c r="L578" s="6"/>
      <c r="M578" s="6"/>
      <c r="N578" s="6"/>
    </row>
    <row r="579" spans="8:14" x14ac:dyDescent="0.2">
      <c r="H579" s="6"/>
      <c r="I579" s="6"/>
      <c r="J579" s="6"/>
      <c r="K579" s="6"/>
      <c r="L579" s="6"/>
      <c r="M579" s="6"/>
      <c r="N579" s="6"/>
    </row>
    <row r="580" spans="8:14" x14ac:dyDescent="0.2">
      <c r="H580" s="6"/>
      <c r="I580" s="6"/>
      <c r="J580" s="6"/>
      <c r="K580" s="6"/>
      <c r="L580" s="6"/>
      <c r="M580" s="6"/>
      <c r="N580" s="6"/>
    </row>
    <row r="581" spans="8:14" x14ac:dyDescent="0.2">
      <c r="H581" s="6"/>
      <c r="I581" s="6"/>
      <c r="J581" s="6"/>
      <c r="K581" s="6"/>
      <c r="L581" s="6"/>
      <c r="M581" s="6"/>
      <c r="N581" s="6"/>
    </row>
    <row r="582" spans="8:14" x14ac:dyDescent="0.2">
      <c r="H582" s="6"/>
      <c r="I582" s="6"/>
      <c r="J582" s="6"/>
      <c r="K582" s="6"/>
      <c r="L582" s="6"/>
      <c r="M582" s="6"/>
      <c r="N582" s="6"/>
    </row>
    <row r="583" spans="8:14" x14ac:dyDescent="0.2">
      <c r="H583" s="6"/>
      <c r="I583" s="6"/>
      <c r="J583" s="6"/>
      <c r="K583" s="6"/>
      <c r="L583" s="6"/>
      <c r="M583" s="6"/>
      <c r="N583" s="6"/>
    </row>
    <row r="584" spans="8:14" x14ac:dyDescent="0.2">
      <c r="H584" s="6"/>
      <c r="I584" s="6"/>
      <c r="J584" s="6"/>
      <c r="K584" s="6"/>
      <c r="L584" s="6"/>
      <c r="M584" s="6"/>
      <c r="N584" s="6"/>
    </row>
    <row r="585" spans="8:14" x14ac:dyDescent="0.2">
      <c r="H585" s="6"/>
      <c r="I585" s="6"/>
      <c r="J585" s="6"/>
      <c r="K585" s="6"/>
      <c r="L585" s="6"/>
      <c r="M585" s="6"/>
      <c r="N585" s="6"/>
    </row>
    <row r="586" spans="8:14" x14ac:dyDescent="0.2">
      <c r="H586" s="6"/>
      <c r="I586" s="6"/>
      <c r="J586" s="6"/>
      <c r="K586" s="6"/>
      <c r="L586" s="6"/>
      <c r="M586" s="6"/>
      <c r="N586" s="6"/>
    </row>
    <row r="587" spans="8:14" x14ac:dyDescent="0.2">
      <c r="H587" s="6"/>
      <c r="I587" s="6"/>
      <c r="J587" s="6"/>
      <c r="K587" s="6"/>
      <c r="L587" s="6"/>
      <c r="M587" s="6"/>
      <c r="N587" s="6"/>
    </row>
    <row r="588" spans="8:14" x14ac:dyDescent="0.2">
      <c r="H588" s="6"/>
      <c r="I588" s="6"/>
      <c r="J588" s="6"/>
      <c r="K588" s="6"/>
      <c r="L588" s="6"/>
      <c r="M588" s="6"/>
      <c r="N588" s="6"/>
    </row>
    <row r="589" spans="8:14" x14ac:dyDescent="0.2">
      <c r="H589" s="6"/>
      <c r="I589" s="6"/>
      <c r="J589" s="6"/>
      <c r="K589" s="6"/>
      <c r="L589" s="6"/>
      <c r="M589" s="6"/>
      <c r="N589" s="6"/>
    </row>
    <row r="590" spans="8:14" x14ac:dyDescent="0.2">
      <c r="H590" s="6"/>
      <c r="I590" s="6"/>
      <c r="J590" s="6"/>
      <c r="K590" s="6"/>
      <c r="L590" s="6"/>
      <c r="M590" s="6"/>
      <c r="N590" s="6"/>
    </row>
    <row r="591" spans="8:14" x14ac:dyDescent="0.2">
      <c r="H591" s="6"/>
      <c r="I591" s="6"/>
      <c r="J591" s="6"/>
      <c r="K591" s="6"/>
      <c r="L591" s="6"/>
      <c r="M591" s="6"/>
      <c r="N591" s="6"/>
    </row>
    <row r="592" spans="8:14" x14ac:dyDescent="0.2">
      <c r="H592" s="6"/>
      <c r="I592" s="6"/>
      <c r="J592" s="6"/>
      <c r="K592" s="6"/>
      <c r="L592" s="6"/>
      <c r="M592" s="6"/>
      <c r="N592" s="6"/>
    </row>
    <row r="593" spans="8:14" x14ac:dyDescent="0.2">
      <c r="H593" s="6"/>
      <c r="I593" s="6"/>
      <c r="J593" s="6"/>
      <c r="K593" s="6"/>
      <c r="L593" s="6"/>
      <c r="M593" s="6"/>
      <c r="N593" s="6"/>
    </row>
    <row r="594" spans="8:14" x14ac:dyDescent="0.2">
      <c r="H594" s="6"/>
      <c r="I594" s="6"/>
      <c r="J594" s="6"/>
      <c r="K594" s="6"/>
      <c r="L594" s="6"/>
      <c r="M594" s="6"/>
      <c r="N594" s="6"/>
    </row>
    <row r="595" spans="8:14" x14ac:dyDescent="0.2">
      <c r="H595" s="6"/>
      <c r="I595" s="6"/>
      <c r="J595" s="6"/>
      <c r="K595" s="6"/>
      <c r="L595" s="6"/>
      <c r="M595" s="6"/>
      <c r="N595" s="6"/>
    </row>
    <row r="596" spans="8:14" x14ac:dyDescent="0.2">
      <c r="H596" s="6"/>
      <c r="I596" s="6"/>
      <c r="J596" s="6"/>
      <c r="K596" s="6"/>
      <c r="L596" s="6"/>
      <c r="M596" s="6"/>
      <c r="N596" s="6"/>
    </row>
    <row r="597" spans="8:14" x14ac:dyDescent="0.2">
      <c r="H597" s="6"/>
      <c r="I597" s="6"/>
      <c r="J597" s="6"/>
      <c r="K597" s="6"/>
      <c r="L597" s="6"/>
      <c r="M597" s="6"/>
      <c r="N597" s="6"/>
    </row>
    <row r="598" spans="8:14" x14ac:dyDescent="0.2">
      <c r="H598" s="6"/>
      <c r="I598" s="6"/>
      <c r="J598" s="6"/>
      <c r="K598" s="6"/>
      <c r="L598" s="6"/>
      <c r="M598" s="6"/>
      <c r="N598" s="6"/>
    </row>
    <row r="599" spans="8:14" x14ac:dyDescent="0.2">
      <c r="H599" s="6"/>
      <c r="I599" s="6"/>
      <c r="J599" s="6"/>
      <c r="K599" s="6"/>
      <c r="L599" s="6"/>
      <c r="M599" s="6"/>
      <c r="N599" s="6"/>
    </row>
    <row r="600" spans="8:14" x14ac:dyDescent="0.2">
      <c r="H600" s="6"/>
      <c r="I600" s="6"/>
      <c r="J600" s="6"/>
      <c r="K600" s="6"/>
      <c r="L600" s="6"/>
      <c r="M600" s="6"/>
      <c r="N600" s="6"/>
    </row>
    <row r="601" spans="8:14" x14ac:dyDescent="0.2">
      <c r="H601" s="6"/>
      <c r="I601" s="6"/>
      <c r="J601" s="6"/>
      <c r="K601" s="6"/>
      <c r="L601" s="6"/>
      <c r="M601" s="6"/>
      <c r="N601" s="6"/>
    </row>
    <row r="602" spans="8:14" x14ac:dyDescent="0.2">
      <c r="H602" s="6"/>
      <c r="I602" s="6"/>
      <c r="J602" s="6"/>
      <c r="K602" s="6"/>
      <c r="L602" s="6"/>
      <c r="M602" s="6"/>
      <c r="N602" s="6"/>
    </row>
    <row r="603" spans="8:14" x14ac:dyDescent="0.2">
      <c r="I603" s="6"/>
      <c r="J603" s="6"/>
      <c r="K603" s="6"/>
      <c r="L603" s="6"/>
      <c r="M603" s="6"/>
      <c r="N603" s="6"/>
    </row>
  </sheetData>
  <sortState ref="A6:H59">
    <sortCondition descending="1" ref="G6:G59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4.85546875" style="199" customWidth="1"/>
    <col min="2" max="2" width="9.140625" style="199" bestFit="1" customWidth="1"/>
    <col min="3" max="3" width="9" style="199" customWidth="1"/>
    <col min="4" max="11" width="8.7109375" style="199" customWidth="1"/>
    <col min="12" max="12" width="9.7109375" style="199" customWidth="1"/>
    <col min="13" max="16384" width="9.140625" style="199"/>
  </cols>
  <sheetData>
    <row r="1" spans="1:12" ht="18" customHeight="1" x14ac:dyDescent="0.25">
      <c r="A1" s="197" t="s">
        <v>223</v>
      </c>
      <c r="B1" s="197"/>
      <c r="C1" s="197"/>
      <c r="D1" s="197"/>
      <c r="E1" s="197"/>
      <c r="F1" s="198"/>
      <c r="G1" s="197"/>
      <c r="H1" s="197"/>
      <c r="I1" s="197"/>
    </row>
    <row r="2" spans="1:12" ht="18" customHeight="1" x14ac:dyDescent="0.25">
      <c r="A2" s="197"/>
      <c r="B2" s="197"/>
      <c r="C2" s="197"/>
      <c r="D2" s="197"/>
      <c r="E2" s="197"/>
      <c r="F2" s="198"/>
      <c r="G2" s="197"/>
      <c r="H2" s="197"/>
      <c r="I2" s="197"/>
    </row>
    <row r="3" spans="1:12" ht="15" customHeight="1" x14ac:dyDescent="0.2">
      <c r="A3" s="200" t="s">
        <v>224</v>
      </c>
      <c r="B3" s="202"/>
      <c r="C3" s="201"/>
      <c r="D3" s="202"/>
      <c r="E3" s="202"/>
      <c r="F3" s="202"/>
      <c r="G3" s="202"/>
      <c r="H3" s="202"/>
      <c r="I3" s="202"/>
      <c r="J3" s="202"/>
      <c r="K3" s="202"/>
      <c r="L3" s="202"/>
    </row>
    <row r="4" spans="1:12" s="204" customFormat="1" ht="38.25" x14ac:dyDescent="0.2">
      <c r="A4" s="269"/>
      <c r="B4" s="270" t="s">
        <v>311</v>
      </c>
      <c r="C4" s="270" t="s">
        <v>312</v>
      </c>
      <c r="D4" s="270" t="s">
        <v>313</v>
      </c>
      <c r="E4" s="270" t="s">
        <v>314</v>
      </c>
      <c r="F4" s="203" t="s">
        <v>225</v>
      </c>
      <c r="G4" s="203" t="s">
        <v>257</v>
      </c>
      <c r="H4" s="203" t="s">
        <v>159</v>
      </c>
      <c r="I4" s="203" t="s">
        <v>222</v>
      </c>
      <c r="J4" s="203" t="s">
        <v>258</v>
      </c>
      <c r="K4" s="203" t="s">
        <v>259</v>
      </c>
      <c r="L4" s="203" t="s">
        <v>41</v>
      </c>
    </row>
    <row r="5" spans="1:12" x14ac:dyDescent="0.2">
      <c r="A5" s="154">
        <v>1998</v>
      </c>
      <c r="B5" s="271">
        <v>159404</v>
      </c>
      <c r="C5" s="271">
        <v>129890</v>
      </c>
      <c r="D5" s="271">
        <v>125253</v>
      </c>
      <c r="E5" s="271">
        <v>142201</v>
      </c>
      <c r="F5" s="272">
        <v>16785</v>
      </c>
      <c r="G5" s="272">
        <v>0</v>
      </c>
      <c r="H5" s="272">
        <v>5891</v>
      </c>
      <c r="I5" s="272">
        <v>10372</v>
      </c>
      <c r="J5" s="272">
        <v>106350</v>
      </c>
      <c r="K5" s="272">
        <v>18541</v>
      </c>
      <c r="L5" s="206">
        <f t="shared" ref="L5:L23" si="0">SUM(B5:K5)</f>
        <v>714687</v>
      </c>
    </row>
    <row r="6" spans="1:12" x14ac:dyDescent="0.2">
      <c r="A6" s="154">
        <v>1999</v>
      </c>
      <c r="B6" s="271">
        <v>159972</v>
      </c>
      <c r="C6" s="271">
        <v>140021</v>
      </c>
      <c r="D6" s="271">
        <v>146337</v>
      </c>
      <c r="E6" s="271">
        <v>138355</v>
      </c>
      <c r="F6" s="272">
        <v>24855</v>
      </c>
      <c r="G6" s="272">
        <v>0</v>
      </c>
      <c r="H6" s="272">
        <v>6965</v>
      </c>
      <c r="I6" s="272">
        <v>11012</v>
      </c>
      <c r="J6" s="272">
        <v>112685</v>
      </c>
      <c r="K6" s="272">
        <v>22871</v>
      </c>
      <c r="L6" s="206">
        <f t="shared" si="0"/>
        <v>763073</v>
      </c>
    </row>
    <row r="7" spans="1:12" x14ac:dyDescent="0.2">
      <c r="A7" s="154">
        <v>2000</v>
      </c>
      <c r="B7" s="271">
        <v>165488</v>
      </c>
      <c r="C7" s="271">
        <v>148354</v>
      </c>
      <c r="D7" s="271">
        <v>161955</v>
      </c>
      <c r="E7" s="271">
        <v>128510</v>
      </c>
      <c r="F7" s="272">
        <v>24538</v>
      </c>
      <c r="G7" s="272">
        <v>0</v>
      </c>
      <c r="H7" s="272">
        <v>8293</v>
      </c>
      <c r="I7" s="272">
        <v>11882</v>
      </c>
      <c r="J7" s="272">
        <v>125019</v>
      </c>
      <c r="K7" s="272">
        <v>25092</v>
      </c>
      <c r="L7" s="206">
        <f t="shared" si="0"/>
        <v>799131</v>
      </c>
    </row>
    <row r="8" spans="1:12" x14ac:dyDescent="0.2">
      <c r="A8" s="154">
        <v>2001</v>
      </c>
      <c r="B8" s="235">
        <v>163658</v>
      </c>
      <c r="C8" s="47">
        <v>157967</v>
      </c>
      <c r="D8" s="235">
        <v>168923</v>
      </c>
      <c r="E8" s="235">
        <v>138757</v>
      </c>
      <c r="F8" s="235">
        <v>44530</v>
      </c>
      <c r="G8" s="236">
        <v>0</v>
      </c>
      <c r="H8" s="236">
        <v>11373</v>
      </c>
      <c r="I8" s="236">
        <v>17024</v>
      </c>
      <c r="J8" s="236">
        <v>148004</v>
      </c>
      <c r="K8" s="236">
        <v>25276</v>
      </c>
      <c r="L8" s="206">
        <f t="shared" si="0"/>
        <v>875512</v>
      </c>
    </row>
    <row r="9" spans="1:12" x14ac:dyDescent="0.2">
      <c r="A9" s="154">
        <v>2002</v>
      </c>
      <c r="B9" s="235">
        <v>172754</v>
      </c>
      <c r="C9" s="47">
        <v>162008</v>
      </c>
      <c r="D9" s="235">
        <v>183914</v>
      </c>
      <c r="E9" s="235">
        <v>181590</v>
      </c>
      <c r="F9" s="235">
        <v>41909</v>
      </c>
      <c r="G9" s="236">
        <v>0</v>
      </c>
      <c r="H9" s="236">
        <v>13486</v>
      </c>
      <c r="I9" s="236">
        <v>19128</v>
      </c>
      <c r="J9" s="236">
        <v>121949</v>
      </c>
      <c r="K9" s="236">
        <v>22791</v>
      </c>
      <c r="L9" s="206">
        <f t="shared" si="0"/>
        <v>919529</v>
      </c>
    </row>
    <row r="10" spans="1:12" x14ac:dyDescent="0.2">
      <c r="A10" s="154">
        <v>2003</v>
      </c>
      <c r="B10" s="235">
        <v>185599</v>
      </c>
      <c r="C10" s="47">
        <v>169008</v>
      </c>
      <c r="D10" s="235">
        <v>172463</v>
      </c>
      <c r="E10" s="235">
        <v>178002</v>
      </c>
      <c r="F10" s="235">
        <v>35688</v>
      </c>
      <c r="G10" s="236">
        <v>0</v>
      </c>
      <c r="H10" s="236">
        <v>15716</v>
      </c>
      <c r="I10" s="236">
        <v>21415</v>
      </c>
      <c r="J10" s="236">
        <v>130898</v>
      </c>
      <c r="K10" s="236">
        <v>19541</v>
      </c>
      <c r="L10" s="206">
        <f t="shared" si="0"/>
        <v>928330</v>
      </c>
    </row>
    <row r="11" spans="1:12" x14ac:dyDescent="0.2">
      <c r="A11" s="154">
        <v>2004</v>
      </c>
      <c r="B11" s="235">
        <v>193402</v>
      </c>
      <c r="C11" s="47">
        <v>175483</v>
      </c>
      <c r="D11" s="235">
        <v>163980</v>
      </c>
      <c r="E11" s="235">
        <v>186994</v>
      </c>
      <c r="F11" s="235">
        <v>35265</v>
      </c>
      <c r="G11" s="236">
        <v>0</v>
      </c>
      <c r="H11" s="236">
        <v>16643</v>
      </c>
      <c r="I11" s="236">
        <v>22122</v>
      </c>
      <c r="J11" s="236">
        <v>142487</v>
      </c>
      <c r="K11" s="236">
        <v>12569</v>
      </c>
      <c r="L11" s="206">
        <f t="shared" si="0"/>
        <v>948945</v>
      </c>
    </row>
    <row r="12" spans="1:12" x14ac:dyDescent="0.2">
      <c r="A12" s="154">
        <v>2005</v>
      </c>
      <c r="B12" s="235">
        <v>215190</v>
      </c>
      <c r="C12" s="47">
        <v>198416</v>
      </c>
      <c r="D12" s="235">
        <v>189728</v>
      </c>
      <c r="E12" s="235">
        <v>199659</v>
      </c>
      <c r="F12" s="235">
        <v>42214</v>
      </c>
      <c r="G12" s="236">
        <v>0</v>
      </c>
      <c r="H12" s="236">
        <v>18695</v>
      </c>
      <c r="I12" s="236">
        <v>22945</v>
      </c>
      <c r="J12" s="236">
        <v>159817</v>
      </c>
      <c r="K12" s="236">
        <v>13661</v>
      </c>
      <c r="L12" s="206">
        <f t="shared" si="0"/>
        <v>1060325</v>
      </c>
    </row>
    <row r="13" spans="1:12" x14ac:dyDescent="0.2">
      <c r="A13" s="154">
        <v>2006</v>
      </c>
      <c r="B13" s="235">
        <v>246927</v>
      </c>
      <c r="C13" s="47">
        <v>226597</v>
      </c>
      <c r="D13" s="235">
        <v>211074</v>
      </c>
      <c r="E13" s="235">
        <v>220389</v>
      </c>
      <c r="F13" s="235">
        <v>57585</v>
      </c>
      <c r="G13" s="236">
        <v>0</v>
      </c>
      <c r="H13" s="236">
        <v>21396</v>
      </c>
      <c r="I13" s="236">
        <v>25335</v>
      </c>
      <c r="J13" s="236">
        <v>185246</v>
      </c>
      <c r="K13" s="236">
        <v>11995</v>
      </c>
      <c r="L13" s="206">
        <f t="shared" si="0"/>
        <v>1206544</v>
      </c>
    </row>
    <row r="14" spans="1:12" x14ac:dyDescent="0.2">
      <c r="A14" s="273">
        <v>2007</v>
      </c>
      <c r="B14" s="10">
        <v>287417</v>
      </c>
      <c r="C14" s="46">
        <v>263299</v>
      </c>
      <c r="D14" s="10">
        <v>231450</v>
      </c>
      <c r="E14" s="10">
        <v>244845</v>
      </c>
      <c r="F14" s="10">
        <v>66382</v>
      </c>
      <c r="G14" s="10">
        <v>759</v>
      </c>
      <c r="H14" s="10">
        <v>25607</v>
      </c>
      <c r="I14" s="10">
        <v>28116</v>
      </c>
      <c r="J14" s="1">
        <v>215136</v>
      </c>
      <c r="K14" s="1">
        <v>11473</v>
      </c>
      <c r="L14" s="206">
        <f t="shared" si="0"/>
        <v>1374484</v>
      </c>
    </row>
    <row r="15" spans="1:12" x14ac:dyDescent="0.2">
      <c r="A15" s="154">
        <v>2008</v>
      </c>
      <c r="B15" s="235">
        <v>287944</v>
      </c>
      <c r="C15" s="47">
        <v>311697</v>
      </c>
      <c r="D15" s="235">
        <v>253980</v>
      </c>
      <c r="E15" s="235">
        <v>300180</v>
      </c>
      <c r="F15" s="235">
        <v>74609</v>
      </c>
      <c r="G15" s="236">
        <v>3542</v>
      </c>
      <c r="H15" s="236">
        <v>30451</v>
      </c>
      <c r="I15" s="236">
        <v>28736</v>
      </c>
      <c r="J15" s="236">
        <v>228377</v>
      </c>
      <c r="K15" s="236">
        <v>12265</v>
      </c>
      <c r="L15" s="206">
        <f t="shared" si="0"/>
        <v>1531781</v>
      </c>
    </row>
    <row r="16" spans="1:12" x14ac:dyDescent="0.2">
      <c r="A16" s="273">
        <v>2009</v>
      </c>
      <c r="B16" s="235">
        <v>303046</v>
      </c>
      <c r="C16" s="47">
        <v>313427</v>
      </c>
      <c r="D16" s="235">
        <v>249863</v>
      </c>
      <c r="E16" s="235">
        <v>287230</v>
      </c>
      <c r="F16" s="235">
        <v>89881</v>
      </c>
      <c r="G16" s="236">
        <v>4652</v>
      </c>
      <c r="H16" s="236">
        <v>34093</v>
      </c>
      <c r="I16" s="236">
        <v>29327</v>
      </c>
      <c r="J16" s="236">
        <v>257482</v>
      </c>
      <c r="K16" s="236">
        <v>25529</v>
      </c>
      <c r="L16" s="206">
        <f t="shared" si="0"/>
        <v>1594530</v>
      </c>
    </row>
    <row r="17" spans="1:12" x14ac:dyDescent="0.2">
      <c r="A17" s="154">
        <v>2010</v>
      </c>
      <c r="B17" s="235">
        <v>337720</v>
      </c>
      <c r="C17" s="47">
        <v>331395</v>
      </c>
      <c r="D17" s="235">
        <v>267146</v>
      </c>
      <c r="E17" s="235">
        <v>287520</v>
      </c>
      <c r="F17" s="235">
        <v>93212</v>
      </c>
      <c r="G17" s="236">
        <v>6078</v>
      </c>
      <c r="H17" s="236">
        <v>38443</v>
      </c>
      <c r="I17" s="236">
        <v>28279</v>
      </c>
      <c r="J17" s="236">
        <v>278176</v>
      </c>
      <c r="K17" s="236">
        <v>21903</v>
      </c>
      <c r="L17" s="206">
        <f t="shared" si="0"/>
        <v>1689872</v>
      </c>
    </row>
    <row r="18" spans="1:12" x14ac:dyDescent="0.2">
      <c r="A18" s="154">
        <v>2011</v>
      </c>
      <c r="B18" s="235">
        <v>354634</v>
      </c>
      <c r="C18" s="47">
        <v>350888</v>
      </c>
      <c r="D18" s="235">
        <v>291395</v>
      </c>
      <c r="E18" s="235">
        <v>311544</v>
      </c>
      <c r="F18" s="235">
        <v>93466</v>
      </c>
      <c r="G18" s="236">
        <v>8757</v>
      </c>
      <c r="H18" s="236">
        <v>46432</v>
      </c>
      <c r="I18" s="236">
        <v>30933</v>
      </c>
      <c r="J18" s="236">
        <v>306930</v>
      </c>
      <c r="K18" s="236">
        <v>28349</v>
      </c>
      <c r="L18" s="206">
        <f t="shared" si="0"/>
        <v>1823328</v>
      </c>
    </row>
    <row r="19" spans="1:12" x14ac:dyDescent="0.2">
      <c r="A19" s="154">
        <v>2012</v>
      </c>
      <c r="B19" s="235">
        <v>367275</v>
      </c>
      <c r="C19" s="47">
        <v>369537</v>
      </c>
      <c r="D19" s="235">
        <v>311141</v>
      </c>
      <c r="E19" s="235">
        <v>321104</v>
      </c>
      <c r="F19" s="235">
        <v>88279</v>
      </c>
      <c r="G19" s="236">
        <v>27397</v>
      </c>
      <c r="H19" s="236">
        <v>57653</v>
      </c>
      <c r="I19" s="236">
        <v>32999</v>
      </c>
      <c r="J19" s="236">
        <v>349194</v>
      </c>
      <c r="K19" s="236">
        <v>33582</v>
      </c>
      <c r="L19" s="206">
        <f t="shared" si="0"/>
        <v>1958161</v>
      </c>
    </row>
    <row r="20" spans="1:12" x14ac:dyDescent="0.2">
      <c r="A20" s="154">
        <v>2013</v>
      </c>
      <c r="B20" s="235">
        <v>384986</v>
      </c>
      <c r="C20" s="47">
        <v>389646</v>
      </c>
      <c r="D20" s="235">
        <v>306968</v>
      </c>
      <c r="E20" s="235">
        <v>323301</v>
      </c>
      <c r="F20" s="235">
        <v>97917</v>
      </c>
      <c r="G20" s="236">
        <v>45301</v>
      </c>
      <c r="H20" s="236">
        <v>63757</v>
      </c>
      <c r="I20" s="236">
        <v>32155</v>
      </c>
      <c r="J20" s="236">
        <v>369039</v>
      </c>
      <c r="K20" s="236">
        <v>40179</v>
      </c>
      <c r="L20" s="206">
        <f t="shared" si="0"/>
        <v>2053249</v>
      </c>
    </row>
    <row r="21" spans="1:12" x14ac:dyDescent="0.2">
      <c r="A21" s="154">
        <v>2014</v>
      </c>
      <c r="B21" s="235">
        <v>401633</v>
      </c>
      <c r="C21" s="47">
        <v>423343</v>
      </c>
      <c r="D21" s="235">
        <v>331340</v>
      </c>
      <c r="E21" s="235">
        <v>323035</v>
      </c>
      <c r="F21" s="235">
        <v>97083</v>
      </c>
      <c r="G21" s="236">
        <v>59553</v>
      </c>
      <c r="H21" s="236">
        <v>69676</v>
      </c>
      <c r="I21" s="236">
        <v>31391</v>
      </c>
      <c r="J21" s="236">
        <v>381587</v>
      </c>
      <c r="K21" s="236">
        <v>42985</v>
      </c>
      <c r="L21" s="206">
        <f t="shared" si="0"/>
        <v>2161626</v>
      </c>
    </row>
    <row r="22" spans="1:12" x14ac:dyDescent="0.2">
      <c r="A22" s="154">
        <v>2015</v>
      </c>
      <c r="B22" s="235">
        <v>450173</v>
      </c>
      <c r="C22" s="47">
        <v>447241</v>
      </c>
      <c r="D22" s="235">
        <v>368708</v>
      </c>
      <c r="E22" s="235">
        <v>349746</v>
      </c>
      <c r="F22" s="235">
        <v>92855</v>
      </c>
      <c r="G22" s="236">
        <v>74270</v>
      </c>
      <c r="H22" s="236">
        <v>77423</v>
      </c>
      <c r="I22" s="236">
        <v>32580</v>
      </c>
      <c r="J22" s="236">
        <v>420939</v>
      </c>
      <c r="K22" s="236">
        <v>42493</v>
      </c>
      <c r="L22" s="206">
        <f t="shared" si="0"/>
        <v>2356428</v>
      </c>
    </row>
    <row r="23" spans="1:12" x14ac:dyDescent="0.2">
      <c r="A23" s="154">
        <v>2016</v>
      </c>
      <c r="B23" s="235">
        <v>500533</v>
      </c>
      <c r="C23" s="47">
        <v>486424</v>
      </c>
      <c r="D23" s="235">
        <v>405080</v>
      </c>
      <c r="E23" s="235">
        <v>351150</v>
      </c>
      <c r="F23" s="235">
        <v>100263</v>
      </c>
      <c r="G23" s="236">
        <v>93255</v>
      </c>
      <c r="H23" s="236">
        <v>84887</v>
      </c>
      <c r="I23" s="236">
        <v>34358</v>
      </c>
      <c r="J23" s="236">
        <v>466786</v>
      </c>
      <c r="K23" s="236">
        <v>50556</v>
      </c>
      <c r="L23" s="206">
        <f t="shared" si="0"/>
        <v>2573292</v>
      </c>
    </row>
    <row r="24" spans="1:12" ht="7.5" customHeight="1" x14ac:dyDescent="0.2">
      <c r="A24" s="205"/>
      <c r="B24" s="208"/>
      <c r="C24" s="207"/>
      <c r="D24" s="208"/>
      <c r="E24" s="208"/>
      <c r="F24" s="208"/>
      <c r="G24" s="209"/>
      <c r="H24" s="209"/>
      <c r="I24" s="209"/>
      <c r="J24" s="209"/>
      <c r="K24" s="209"/>
      <c r="L24" s="206"/>
    </row>
    <row r="25" spans="1:12" ht="7.5" customHeight="1" x14ac:dyDescent="0.2">
      <c r="A25" s="212"/>
      <c r="B25" s="214"/>
      <c r="C25" s="213"/>
      <c r="D25" s="214"/>
      <c r="E25" s="214"/>
      <c r="F25" s="214"/>
      <c r="G25" s="215"/>
      <c r="H25" s="215"/>
      <c r="I25" s="215"/>
      <c r="J25" s="215"/>
      <c r="K25" s="215"/>
      <c r="L25" s="216"/>
    </row>
    <row r="26" spans="1:12" ht="15" customHeight="1" x14ac:dyDescent="0.2">
      <c r="A26" s="217" t="s">
        <v>226</v>
      </c>
      <c r="B26" s="219"/>
      <c r="C26" s="218"/>
      <c r="D26" s="219"/>
      <c r="E26" s="219"/>
      <c r="F26" s="219"/>
      <c r="G26" s="219"/>
      <c r="H26" s="219"/>
      <c r="I26" s="219"/>
      <c r="J26" s="219"/>
      <c r="K26" s="219"/>
      <c r="L26" s="219"/>
    </row>
    <row r="27" spans="1:12" s="204" customFormat="1" ht="38.25" x14ac:dyDescent="0.2">
      <c r="A27" s="269"/>
      <c r="B27" s="270" t="s">
        <v>311</v>
      </c>
      <c r="C27" s="270" t="s">
        <v>312</v>
      </c>
      <c r="D27" s="270" t="s">
        <v>313</v>
      </c>
      <c r="E27" s="270" t="s">
        <v>314</v>
      </c>
      <c r="F27" s="203" t="s">
        <v>225</v>
      </c>
      <c r="G27" s="203" t="s">
        <v>257</v>
      </c>
      <c r="H27" s="203" t="s">
        <v>159</v>
      </c>
      <c r="I27" s="203" t="s">
        <v>222</v>
      </c>
      <c r="J27" s="203" t="s">
        <v>258</v>
      </c>
      <c r="K27" s="203" t="s">
        <v>259</v>
      </c>
      <c r="L27" s="203" t="s">
        <v>41</v>
      </c>
    </row>
    <row r="28" spans="1:12" x14ac:dyDescent="0.2">
      <c r="A28" s="154">
        <v>1998</v>
      </c>
      <c r="B28" s="235">
        <v>443870</v>
      </c>
      <c r="C28" s="47">
        <v>470411</v>
      </c>
      <c r="D28" s="235">
        <v>210401</v>
      </c>
      <c r="E28" s="235">
        <v>247502</v>
      </c>
      <c r="F28" s="235">
        <v>24826</v>
      </c>
      <c r="G28" s="236">
        <v>139894</v>
      </c>
      <c r="H28" s="236">
        <v>1457</v>
      </c>
      <c r="I28" s="236">
        <v>4465</v>
      </c>
      <c r="J28" s="236">
        <v>91330</v>
      </c>
      <c r="K28" s="236">
        <v>145389</v>
      </c>
      <c r="L28" s="206">
        <f>SUM(B28:K28)</f>
        <v>1779545</v>
      </c>
    </row>
    <row r="29" spans="1:12" x14ac:dyDescent="0.2">
      <c r="A29" s="154">
        <v>1999</v>
      </c>
      <c r="B29" s="235">
        <v>454634</v>
      </c>
      <c r="C29" s="47">
        <v>485047</v>
      </c>
      <c r="D29" s="235">
        <v>223092</v>
      </c>
      <c r="E29" s="235">
        <v>276677</v>
      </c>
      <c r="F29" s="235">
        <v>34634</v>
      </c>
      <c r="G29" s="236">
        <v>140964</v>
      </c>
      <c r="H29" s="236">
        <v>2147</v>
      </c>
      <c r="I29" s="236">
        <v>5146</v>
      </c>
      <c r="J29" s="236">
        <v>112074</v>
      </c>
      <c r="K29" s="236">
        <v>151107</v>
      </c>
      <c r="L29" s="206">
        <f t="shared" ref="L29:L46" si="1">SUM(B29:K29)</f>
        <v>1885522</v>
      </c>
    </row>
    <row r="30" spans="1:12" x14ac:dyDescent="0.2">
      <c r="A30" s="154">
        <v>2000</v>
      </c>
      <c r="B30" s="235">
        <v>475504</v>
      </c>
      <c r="C30" s="47">
        <v>524884</v>
      </c>
      <c r="D30" s="235">
        <v>216470</v>
      </c>
      <c r="E30" s="235">
        <v>302378</v>
      </c>
      <c r="F30" s="235">
        <v>47916</v>
      </c>
      <c r="G30" s="236">
        <v>135415</v>
      </c>
      <c r="H30" s="236">
        <v>3097</v>
      </c>
      <c r="I30" s="236">
        <v>11908</v>
      </c>
      <c r="J30" s="236">
        <v>137016</v>
      </c>
      <c r="K30" s="236">
        <v>147477</v>
      </c>
      <c r="L30" s="206">
        <f t="shared" si="1"/>
        <v>2002065</v>
      </c>
    </row>
    <row r="31" spans="1:12" x14ac:dyDescent="0.2">
      <c r="A31" s="154">
        <v>2001</v>
      </c>
      <c r="B31" s="235">
        <v>502319</v>
      </c>
      <c r="C31" s="47">
        <v>587403</v>
      </c>
      <c r="D31" s="235">
        <v>236279</v>
      </c>
      <c r="E31" s="235">
        <v>330426</v>
      </c>
      <c r="F31" s="235">
        <v>75817</v>
      </c>
      <c r="G31" s="236">
        <v>133627</v>
      </c>
      <c r="H31" s="236">
        <v>6903</v>
      </c>
      <c r="I31" s="236">
        <v>13135</v>
      </c>
      <c r="J31" s="236">
        <v>151112</v>
      </c>
      <c r="K31" s="236">
        <v>138829</v>
      </c>
      <c r="L31" s="206">
        <f t="shared" si="1"/>
        <v>2175850</v>
      </c>
    </row>
    <row r="32" spans="1:12" x14ac:dyDescent="0.2">
      <c r="A32" s="154">
        <v>2002</v>
      </c>
      <c r="B32" s="235">
        <v>520792</v>
      </c>
      <c r="C32" s="47">
        <v>613130</v>
      </c>
      <c r="D32" s="235">
        <v>252754</v>
      </c>
      <c r="E32" s="235">
        <v>344866</v>
      </c>
      <c r="F32" s="235">
        <v>86173</v>
      </c>
      <c r="G32" s="236">
        <v>130668</v>
      </c>
      <c r="H32" s="236">
        <v>13742</v>
      </c>
      <c r="I32" s="236">
        <v>14638</v>
      </c>
      <c r="J32" s="236">
        <v>147439</v>
      </c>
      <c r="K32" s="236">
        <v>141646</v>
      </c>
      <c r="L32" s="206">
        <f t="shared" si="1"/>
        <v>2265848</v>
      </c>
    </row>
    <row r="33" spans="1:12" x14ac:dyDescent="0.2">
      <c r="A33" s="154">
        <v>2003</v>
      </c>
      <c r="B33" s="235">
        <v>556512</v>
      </c>
      <c r="C33" s="47">
        <v>622877</v>
      </c>
      <c r="D33" s="235">
        <v>281428</v>
      </c>
      <c r="E33" s="235">
        <v>342129</v>
      </c>
      <c r="F33" s="235">
        <v>83428</v>
      </c>
      <c r="G33" s="236">
        <v>123247</v>
      </c>
      <c r="H33" s="236">
        <v>23315</v>
      </c>
      <c r="I33" s="236">
        <v>15894</v>
      </c>
      <c r="J33" s="236">
        <v>152397</v>
      </c>
      <c r="K33" s="236">
        <v>149545</v>
      </c>
      <c r="L33" s="206">
        <f t="shared" si="1"/>
        <v>2350772</v>
      </c>
    </row>
    <row r="34" spans="1:12" x14ac:dyDescent="0.2">
      <c r="A34" s="154">
        <v>2004</v>
      </c>
      <c r="B34" s="235">
        <v>583646</v>
      </c>
      <c r="C34" s="47">
        <v>644071</v>
      </c>
      <c r="D34" s="274">
        <v>305159</v>
      </c>
      <c r="E34" s="235">
        <v>370017</v>
      </c>
      <c r="F34" s="235">
        <v>101262</v>
      </c>
      <c r="G34" s="236">
        <v>128758</v>
      </c>
      <c r="H34" s="236">
        <v>31792</v>
      </c>
      <c r="I34" s="236">
        <v>17253</v>
      </c>
      <c r="J34" s="236">
        <v>55275</v>
      </c>
      <c r="K34" s="236">
        <v>273108</v>
      </c>
      <c r="L34" s="206">
        <f t="shared" si="1"/>
        <v>2510341</v>
      </c>
    </row>
    <row r="35" spans="1:12" x14ac:dyDescent="0.2">
      <c r="A35" s="154">
        <v>2005</v>
      </c>
      <c r="B35" s="235">
        <v>637664</v>
      </c>
      <c r="C35" s="47">
        <v>699045</v>
      </c>
      <c r="D35" s="235">
        <v>348254</v>
      </c>
      <c r="E35" s="235">
        <v>415353</v>
      </c>
      <c r="F35" s="235">
        <v>134301</v>
      </c>
      <c r="G35" s="236">
        <v>154310</v>
      </c>
      <c r="H35" s="236">
        <v>39412</v>
      </c>
      <c r="I35" s="236">
        <v>18374</v>
      </c>
      <c r="J35" s="236">
        <v>66254</v>
      </c>
      <c r="K35" s="236">
        <v>300632</v>
      </c>
      <c r="L35" s="206">
        <f t="shared" si="1"/>
        <v>2813599</v>
      </c>
    </row>
    <row r="36" spans="1:12" x14ac:dyDescent="0.2">
      <c r="A36" s="154">
        <v>2006</v>
      </c>
      <c r="B36" s="235">
        <v>715273</v>
      </c>
      <c r="C36" s="47">
        <v>758151</v>
      </c>
      <c r="D36" s="235">
        <v>369157</v>
      </c>
      <c r="E36" s="235">
        <v>449387</v>
      </c>
      <c r="F36" s="235">
        <v>158448</v>
      </c>
      <c r="G36" s="236">
        <v>170013</v>
      </c>
      <c r="H36" s="236">
        <v>45878</v>
      </c>
      <c r="I36" s="236">
        <v>20829</v>
      </c>
      <c r="J36" s="236">
        <v>181690</v>
      </c>
      <c r="K36" s="236">
        <v>232177</v>
      </c>
      <c r="L36" s="206">
        <f t="shared" si="1"/>
        <v>3101003</v>
      </c>
    </row>
    <row r="37" spans="1:12" x14ac:dyDescent="0.2">
      <c r="A37" s="154">
        <v>2007</v>
      </c>
      <c r="B37" s="235">
        <v>810703</v>
      </c>
      <c r="C37" s="47">
        <v>841711</v>
      </c>
      <c r="D37" s="235">
        <v>438325</v>
      </c>
      <c r="E37" s="235">
        <v>522072</v>
      </c>
      <c r="F37" s="235">
        <v>194936</v>
      </c>
      <c r="G37" s="236">
        <v>176284</v>
      </c>
      <c r="H37" s="236">
        <v>58652</v>
      </c>
      <c r="I37" s="236">
        <v>23172</v>
      </c>
      <c r="J37" s="236">
        <v>273139</v>
      </c>
      <c r="K37" s="236">
        <v>204671</v>
      </c>
      <c r="L37" s="206">
        <f t="shared" si="1"/>
        <v>3543665</v>
      </c>
    </row>
    <row r="38" spans="1:12" x14ac:dyDescent="0.2">
      <c r="A38" s="154">
        <v>2008</v>
      </c>
      <c r="B38" s="235">
        <v>911599</v>
      </c>
      <c r="C38" s="47">
        <v>906255</v>
      </c>
      <c r="D38" s="235">
        <v>471727</v>
      </c>
      <c r="E38" s="235">
        <v>586243</v>
      </c>
      <c r="F38" s="235">
        <v>241266</v>
      </c>
      <c r="G38" s="236">
        <v>184634</v>
      </c>
      <c r="H38" s="236">
        <v>70113</v>
      </c>
      <c r="I38" s="236">
        <v>19522</v>
      </c>
      <c r="J38" s="236">
        <v>320350</v>
      </c>
      <c r="K38" s="236">
        <v>180314</v>
      </c>
      <c r="L38" s="206">
        <f t="shared" si="1"/>
        <v>3892023</v>
      </c>
    </row>
    <row r="39" spans="1:12" x14ac:dyDescent="0.2">
      <c r="A39" s="154">
        <v>2009</v>
      </c>
      <c r="B39" s="235">
        <v>931511</v>
      </c>
      <c r="C39" s="47">
        <v>925423</v>
      </c>
      <c r="D39" s="235">
        <v>470766</v>
      </c>
      <c r="E39" s="235">
        <v>601058</v>
      </c>
      <c r="F39" s="235">
        <v>220325</v>
      </c>
      <c r="G39" s="236">
        <v>229741</v>
      </c>
      <c r="H39" s="236">
        <v>90629</v>
      </c>
      <c r="I39" s="236">
        <v>22841</v>
      </c>
      <c r="J39" s="236">
        <v>277152</v>
      </c>
      <c r="K39" s="236">
        <v>226902</v>
      </c>
      <c r="L39" s="206">
        <f t="shared" si="1"/>
        <v>3996348</v>
      </c>
    </row>
    <row r="40" spans="1:12" x14ac:dyDescent="0.2">
      <c r="A40" s="154">
        <v>2010</v>
      </c>
      <c r="B40" s="235">
        <v>949394</v>
      </c>
      <c r="C40" s="47">
        <v>965433</v>
      </c>
      <c r="D40" s="235">
        <v>523828</v>
      </c>
      <c r="E40" s="235">
        <v>637428</v>
      </c>
      <c r="F40" s="235">
        <v>219094</v>
      </c>
      <c r="G40" s="236">
        <v>252642</v>
      </c>
      <c r="H40" s="236">
        <v>107310</v>
      </c>
      <c r="I40" s="236">
        <v>25659</v>
      </c>
      <c r="J40" s="236">
        <v>336376</v>
      </c>
      <c r="K40" s="236">
        <v>193432</v>
      </c>
      <c r="L40" s="206">
        <f t="shared" si="1"/>
        <v>4210596</v>
      </c>
    </row>
    <row r="41" spans="1:12" x14ac:dyDescent="0.2">
      <c r="A41" s="154">
        <v>2011</v>
      </c>
      <c r="B41" s="235">
        <v>978809</v>
      </c>
      <c r="C41" s="47">
        <v>1010138</v>
      </c>
      <c r="D41" s="235">
        <v>604758</v>
      </c>
      <c r="E41" s="235">
        <v>661404</v>
      </c>
      <c r="F41" s="235">
        <v>236712</v>
      </c>
      <c r="G41" s="236">
        <v>252579</v>
      </c>
      <c r="H41" s="236">
        <v>120156</v>
      </c>
      <c r="I41" s="236">
        <v>25412</v>
      </c>
      <c r="J41" s="236">
        <v>345758</v>
      </c>
      <c r="K41" s="236">
        <v>224701</v>
      </c>
      <c r="L41" s="206">
        <f t="shared" si="1"/>
        <v>4460427</v>
      </c>
    </row>
    <row r="42" spans="1:12" x14ac:dyDescent="0.2">
      <c r="A42" s="154">
        <v>2012</v>
      </c>
      <c r="B42" s="235">
        <v>1002083</v>
      </c>
      <c r="C42" s="47">
        <v>1043396</v>
      </c>
      <c r="D42" s="235">
        <v>657148</v>
      </c>
      <c r="E42" s="235">
        <v>650065</v>
      </c>
      <c r="F42" s="235">
        <v>223850</v>
      </c>
      <c r="G42" s="236">
        <v>256710</v>
      </c>
      <c r="H42" s="236">
        <v>136070</v>
      </c>
      <c r="I42" s="236">
        <v>27345</v>
      </c>
      <c r="J42" s="236">
        <v>428556</v>
      </c>
      <c r="K42" s="236">
        <v>181056</v>
      </c>
      <c r="L42" s="206">
        <f t="shared" si="1"/>
        <v>4606279</v>
      </c>
    </row>
    <row r="43" spans="1:12" x14ac:dyDescent="0.2">
      <c r="A43" s="154">
        <v>2013</v>
      </c>
      <c r="B43" s="235">
        <v>1024763</v>
      </c>
      <c r="C43" s="47">
        <v>1073801</v>
      </c>
      <c r="D43" s="235">
        <v>703060</v>
      </c>
      <c r="E43" s="235">
        <v>661275</v>
      </c>
      <c r="F43" s="235">
        <v>213267</v>
      </c>
      <c r="G43" s="236">
        <v>258973</v>
      </c>
      <c r="H43" s="236">
        <v>147732</v>
      </c>
      <c r="I43" s="236">
        <v>31888</v>
      </c>
      <c r="J43" s="236">
        <v>442363</v>
      </c>
      <c r="K43" s="236">
        <v>200808</v>
      </c>
      <c r="L43" s="206">
        <f t="shared" si="1"/>
        <v>4757930</v>
      </c>
    </row>
    <row r="44" spans="1:12" x14ac:dyDescent="0.2">
      <c r="A44" s="154">
        <v>2014</v>
      </c>
      <c r="B44" s="235">
        <v>1111981</v>
      </c>
      <c r="C44" s="47">
        <v>1103358</v>
      </c>
      <c r="D44" s="235">
        <v>730062</v>
      </c>
      <c r="E44" s="235">
        <v>687474</v>
      </c>
      <c r="F44" s="235">
        <v>230069</v>
      </c>
      <c r="G44" s="236">
        <v>261594</v>
      </c>
      <c r="H44" s="236">
        <v>162885</v>
      </c>
      <c r="I44" s="236">
        <v>40094</v>
      </c>
      <c r="J44" s="236">
        <v>466498</v>
      </c>
      <c r="K44" s="236">
        <v>205539</v>
      </c>
      <c r="L44" s="206">
        <f t="shared" si="1"/>
        <v>4999554</v>
      </c>
    </row>
    <row r="45" spans="1:12" x14ac:dyDescent="0.2">
      <c r="A45" s="154">
        <v>2015</v>
      </c>
      <c r="B45" s="235">
        <v>1169856</v>
      </c>
      <c r="C45" s="47">
        <v>1163127</v>
      </c>
      <c r="D45" s="235">
        <v>756642</v>
      </c>
      <c r="E45" s="235">
        <v>709140</v>
      </c>
      <c r="F45" s="235">
        <v>247129</v>
      </c>
      <c r="G45" s="236">
        <v>297131</v>
      </c>
      <c r="H45" s="236">
        <v>184733</v>
      </c>
      <c r="I45" s="236">
        <v>46278</v>
      </c>
      <c r="J45" s="236">
        <v>481132</v>
      </c>
      <c r="K45" s="236">
        <v>223442</v>
      </c>
      <c r="L45" s="206">
        <f t="shared" si="1"/>
        <v>5278610</v>
      </c>
    </row>
    <row r="46" spans="1:12" x14ac:dyDescent="0.2">
      <c r="A46" s="154">
        <v>2016</v>
      </c>
      <c r="B46" s="235">
        <v>1227367</v>
      </c>
      <c r="C46" s="47">
        <v>1204796</v>
      </c>
      <c r="D46" s="235">
        <v>802977</v>
      </c>
      <c r="E46" s="235">
        <v>723811</v>
      </c>
      <c r="F46" s="235">
        <v>283056</v>
      </c>
      <c r="G46" s="236">
        <v>296213</v>
      </c>
      <c r="H46" s="236">
        <v>207546</v>
      </c>
      <c r="I46" s="236">
        <v>56247</v>
      </c>
      <c r="J46" s="236">
        <v>526672</v>
      </c>
      <c r="K46" s="236">
        <v>259938</v>
      </c>
      <c r="L46" s="302">
        <f t="shared" si="1"/>
        <v>5588623</v>
      </c>
    </row>
    <row r="47" spans="1:12" x14ac:dyDescent="0.2">
      <c r="A47" s="154"/>
      <c r="B47" s="235"/>
      <c r="C47" s="47"/>
      <c r="D47" s="235"/>
      <c r="E47" s="235"/>
      <c r="F47" s="235"/>
      <c r="G47" s="236"/>
      <c r="H47" s="236"/>
      <c r="I47" s="236"/>
      <c r="J47" s="236"/>
      <c r="K47" s="236"/>
      <c r="L47" s="206"/>
    </row>
    <row r="48" spans="1:12" ht="14.25" x14ac:dyDescent="0.2">
      <c r="A48" s="220">
        <v>1</v>
      </c>
      <c r="B48" s="221" t="s">
        <v>227</v>
      </c>
      <c r="D48" s="210"/>
      <c r="E48" s="210"/>
      <c r="F48" s="210"/>
      <c r="G48" s="210"/>
      <c r="H48" s="210"/>
      <c r="I48" s="210"/>
    </row>
    <row r="49" spans="1:12" ht="14.25" x14ac:dyDescent="0.2">
      <c r="A49" s="220">
        <v>2</v>
      </c>
      <c r="B49" s="221" t="s">
        <v>244</v>
      </c>
      <c r="D49" s="210"/>
      <c r="E49" s="210"/>
      <c r="F49" s="210"/>
      <c r="G49" s="210"/>
      <c r="H49" s="210"/>
      <c r="I49" s="210"/>
    </row>
    <row r="50" spans="1:12" s="278" customFormat="1" ht="14.25" x14ac:dyDescent="0.2">
      <c r="A50" s="275"/>
      <c r="B50" s="276" t="s">
        <v>245</v>
      </c>
      <c r="D50" s="277"/>
      <c r="E50" s="277"/>
      <c r="F50" s="277"/>
      <c r="G50" s="277"/>
      <c r="H50" s="277"/>
      <c r="I50" s="277"/>
    </row>
    <row r="51" spans="1:12" ht="14.25" x14ac:dyDescent="0.2">
      <c r="A51" s="220">
        <v>3</v>
      </c>
      <c r="B51" s="221" t="s">
        <v>229</v>
      </c>
    </row>
    <row r="52" spans="1:12" ht="14.25" x14ac:dyDescent="0.2">
      <c r="A52" s="220">
        <v>4</v>
      </c>
      <c r="B52" s="221" t="s">
        <v>228</v>
      </c>
      <c r="D52" s="210"/>
      <c r="E52" s="210"/>
      <c r="F52" s="210"/>
      <c r="G52" s="210"/>
      <c r="H52" s="210"/>
      <c r="I52" s="210"/>
    </row>
    <row r="53" spans="1:12" ht="14.25" x14ac:dyDescent="0.2">
      <c r="A53" s="220">
        <v>5</v>
      </c>
      <c r="B53" s="221" t="s">
        <v>260</v>
      </c>
      <c r="D53" s="210"/>
      <c r="E53" s="210"/>
      <c r="F53" s="210"/>
      <c r="G53" s="210"/>
      <c r="H53" s="210"/>
      <c r="I53" s="210"/>
    </row>
    <row r="54" spans="1:12" ht="14.25" x14ac:dyDescent="0.2">
      <c r="A54" s="220">
        <v>6</v>
      </c>
      <c r="B54" s="221" t="s">
        <v>230</v>
      </c>
      <c r="D54" s="210"/>
      <c r="E54" s="210"/>
      <c r="F54" s="210"/>
      <c r="G54" s="210"/>
      <c r="H54" s="210"/>
      <c r="I54" s="210"/>
    </row>
    <row r="55" spans="1:12" ht="14.25" x14ac:dyDescent="0.2">
      <c r="A55" s="220">
        <v>7</v>
      </c>
      <c r="B55" s="221" t="s">
        <v>261</v>
      </c>
      <c r="D55" s="210"/>
      <c r="E55" s="210"/>
      <c r="F55" s="210"/>
      <c r="G55" s="210"/>
      <c r="H55" s="210"/>
      <c r="I55" s="210"/>
    </row>
    <row r="56" spans="1:12" x14ac:dyDescent="0.2">
      <c r="A56" s="199" t="s">
        <v>231</v>
      </c>
      <c r="B56" s="211"/>
      <c r="D56" s="210"/>
      <c r="E56" s="210"/>
      <c r="F56" s="210"/>
      <c r="G56" s="210"/>
      <c r="H56" s="210"/>
      <c r="I56" s="210"/>
    </row>
    <row r="57" spans="1:12" ht="15" customHeight="1" x14ac:dyDescent="0.2">
      <c r="D57" s="211"/>
      <c r="E57" s="211"/>
      <c r="F57" s="211"/>
      <c r="G57" s="211"/>
      <c r="H57" s="211"/>
      <c r="I57" s="211"/>
    </row>
    <row r="58" spans="1:12" x14ac:dyDescent="0.2">
      <c r="A58" s="219"/>
      <c r="B58" s="210"/>
      <c r="C58" s="219"/>
      <c r="D58" s="210"/>
      <c r="E58" s="210"/>
      <c r="F58" s="210"/>
      <c r="G58" s="210"/>
      <c r="H58" s="210"/>
      <c r="I58" s="210"/>
    </row>
    <row r="59" spans="1:12" x14ac:dyDescent="0.2">
      <c r="A59" s="222"/>
      <c r="B59" s="224"/>
      <c r="C59" s="223"/>
      <c r="D59" s="224"/>
      <c r="E59" s="224"/>
      <c r="F59" s="224"/>
      <c r="I59" s="224"/>
      <c r="L59" s="225"/>
    </row>
    <row r="60" spans="1:12" x14ac:dyDescent="0.2">
      <c r="A60" s="226"/>
      <c r="B60" s="224"/>
      <c r="C60" s="223"/>
      <c r="D60" s="224"/>
      <c r="E60" s="224"/>
      <c r="F60" s="224"/>
      <c r="I60" s="224"/>
      <c r="L60" s="225"/>
    </row>
    <row r="61" spans="1:12" x14ac:dyDescent="0.2">
      <c r="A61" s="223"/>
      <c r="B61" s="224"/>
      <c r="C61" s="223"/>
      <c r="D61" s="224"/>
      <c r="E61" s="224"/>
      <c r="F61" s="224"/>
      <c r="I61" s="224"/>
      <c r="L61" s="225"/>
    </row>
    <row r="62" spans="1:12" x14ac:dyDescent="0.2">
      <c r="A62" s="223"/>
      <c r="B62" s="224"/>
      <c r="C62" s="223"/>
      <c r="D62" s="224"/>
      <c r="E62" s="224"/>
      <c r="F62" s="224"/>
      <c r="I62" s="224"/>
      <c r="L62" s="225"/>
    </row>
    <row r="63" spans="1:12" x14ac:dyDescent="0.2">
      <c r="A63" s="227"/>
      <c r="B63" s="224"/>
      <c r="C63" s="223"/>
      <c r="D63" s="224"/>
      <c r="E63" s="224"/>
      <c r="F63" s="224"/>
      <c r="G63" s="224"/>
      <c r="H63" s="224"/>
      <c r="I63" s="224"/>
      <c r="J63" s="225"/>
      <c r="K63" s="225"/>
      <c r="L63" s="225"/>
    </row>
    <row r="64" spans="1:12" x14ac:dyDescent="0.2">
      <c r="A64" s="228"/>
      <c r="B64" s="224"/>
      <c r="C64" s="223"/>
      <c r="D64" s="224"/>
      <c r="E64" s="224"/>
      <c r="F64" s="224"/>
      <c r="G64" s="224"/>
      <c r="H64" s="224"/>
      <c r="I64" s="224"/>
      <c r="J64" s="225"/>
      <c r="K64" s="225"/>
      <c r="L64" s="225"/>
    </row>
    <row r="65" spans="1:12" x14ac:dyDescent="0.2">
      <c r="A65" s="228"/>
      <c r="B65" s="224"/>
      <c r="C65" s="223"/>
      <c r="D65" s="224"/>
      <c r="E65" s="224"/>
      <c r="F65" s="224"/>
      <c r="G65" s="224"/>
      <c r="H65" s="224"/>
      <c r="I65" s="224"/>
      <c r="J65" s="225"/>
      <c r="K65" s="225"/>
      <c r="L65" s="225"/>
    </row>
    <row r="66" spans="1:12" x14ac:dyDescent="0.2">
      <c r="A66" s="223"/>
      <c r="B66" s="224"/>
      <c r="C66" s="223"/>
      <c r="D66" s="224"/>
      <c r="E66" s="224"/>
      <c r="F66" s="224"/>
      <c r="I66" s="224"/>
      <c r="L66" s="225"/>
    </row>
    <row r="67" spans="1:12" x14ac:dyDescent="0.2">
      <c r="A67" s="229"/>
      <c r="B67" s="224"/>
      <c r="C67" s="223"/>
      <c r="D67" s="224"/>
      <c r="E67" s="224"/>
      <c r="F67" s="224"/>
      <c r="G67" s="224"/>
      <c r="H67" s="224"/>
      <c r="I67" s="224"/>
      <c r="J67" s="225"/>
      <c r="K67" s="225"/>
      <c r="L67" s="225"/>
    </row>
    <row r="68" spans="1:12" x14ac:dyDescent="0.2">
      <c r="A68" s="230"/>
      <c r="B68" s="224"/>
      <c r="C68" s="223"/>
      <c r="D68" s="224"/>
      <c r="E68" s="224"/>
      <c r="F68" s="224"/>
      <c r="G68" s="224"/>
      <c r="H68" s="224"/>
      <c r="I68" s="224"/>
      <c r="J68" s="225"/>
      <c r="K68" s="225"/>
      <c r="L68" s="225"/>
    </row>
    <row r="70" spans="1:12" ht="15" customHeight="1" x14ac:dyDescent="0.2">
      <c r="B70" s="211"/>
      <c r="D70" s="211"/>
      <c r="E70" s="211"/>
      <c r="F70" s="211"/>
      <c r="G70" s="211"/>
      <c r="H70" s="211"/>
      <c r="I70" s="211"/>
    </row>
    <row r="71" spans="1:12" ht="15" customHeight="1" x14ac:dyDescent="0.2">
      <c r="B71" s="211"/>
      <c r="D71" s="211"/>
      <c r="E71" s="211"/>
      <c r="F71" s="211"/>
      <c r="G71" s="211"/>
      <c r="H71" s="211"/>
      <c r="I71" s="211"/>
    </row>
    <row r="72" spans="1:12" ht="15" customHeight="1" x14ac:dyDescent="0.2">
      <c r="B72" s="211"/>
      <c r="D72" s="211"/>
      <c r="E72" s="211"/>
      <c r="F72" s="211"/>
      <c r="G72" s="211"/>
      <c r="H72" s="211"/>
      <c r="I72" s="211"/>
    </row>
    <row r="73" spans="1:12" ht="15" customHeight="1" x14ac:dyDescent="0.2">
      <c r="B73" s="211"/>
      <c r="D73" s="211"/>
      <c r="E73" s="211"/>
      <c r="F73" s="211"/>
      <c r="G73" s="211"/>
      <c r="H73" s="211"/>
      <c r="I73" s="211"/>
    </row>
    <row r="74" spans="1:12" ht="15" customHeight="1" x14ac:dyDescent="0.2">
      <c r="B74" s="211"/>
      <c r="D74" s="211"/>
      <c r="E74" s="211"/>
      <c r="F74" s="211"/>
      <c r="G74" s="211"/>
      <c r="H74" s="211"/>
      <c r="I74" s="211"/>
    </row>
    <row r="75" spans="1:12" ht="15" customHeight="1" x14ac:dyDescent="0.2">
      <c r="B75" s="211"/>
      <c r="D75" s="211"/>
      <c r="E75" s="211"/>
      <c r="F75" s="211"/>
      <c r="G75" s="211"/>
      <c r="H75" s="211"/>
      <c r="I75" s="211"/>
    </row>
    <row r="76" spans="1:12" ht="15" customHeight="1" x14ac:dyDescent="0.2">
      <c r="B76" s="211"/>
      <c r="D76" s="211"/>
      <c r="E76" s="211"/>
      <c r="F76" s="211"/>
      <c r="G76" s="211"/>
      <c r="H76" s="211"/>
      <c r="I76" s="211"/>
    </row>
    <row r="77" spans="1:12" ht="15" customHeight="1" x14ac:dyDescent="0.2">
      <c r="B77" s="211"/>
      <c r="D77" s="211"/>
      <c r="E77" s="211"/>
      <c r="F77" s="211"/>
      <c r="G77" s="211"/>
      <c r="H77" s="211"/>
      <c r="I77" s="211"/>
    </row>
    <row r="78" spans="1:12" ht="15" customHeight="1" x14ac:dyDescent="0.2">
      <c r="B78" s="211"/>
      <c r="D78" s="211"/>
      <c r="E78" s="211"/>
      <c r="F78" s="211"/>
      <c r="G78" s="211"/>
      <c r="H78" s="211"/>
      <c r="I78" s="211"/>
    </row>
    <row r="79" spans="1:12" ht="15" customHeight="1" x14ac:dyDescent="0.2">
      <c r="B79" s="211"/>
      <c r="D79" s="211"/>
      <c r="E79" s="211"/>
      <c r="F79" s="211"/>
      <c r="G79" s="211"/>
      <c r="H79" s="211"/>
      <c r="I79" s="211"/>
    </row>
    <row r="80" spans="1:12" ht="15" customHeight="1" x14ac:dyDescent="0.2">
      <c r="B80" s="211"/>
      <c r="D80" s="211"/>
      <c r="E80" s="211"/>
      <c r="F80" s="211"/>
      <c r="G80" s="211"/>
      <c r="H80" s="211"/>
      <c r="I80" s="211"/>
    </row>
    <row r="81" spans="2:9" ht="15" customHeight="1" x14ac:dyDescent="0.2">
      <c r="B81" s="211"/>
      <c r="D81" s="211"/>
      <c r="E81" s="211"/>
      <c r="F81" s="211"/>
      <c r="G81" s="211"/>
      <c r="H81" s="211"/>
      <c r="I81" s="211"/>
    </row>
    <row r="82" spans="2:9" ht="15" customHeight="1" x14ac:dyDescent="0.2">
      <c r="B82" s="211"/>
      <c r="D82" s="211"/>
      <c r="E82" s="211"/>
      <c r="F82" s="211"/>
      <c r="G82" s="211"/>
      <c r="H82" s="211"/>
      <c r="I82" s="211"/>
    </row>
    <row r="83" spans="2:9" ht="15" customHeight="1" x14ac:dyDescent="0.2">
      <c r="B83" s="211"/>
      <c r="D83" s="211"/>
      <c r="E83" s="211"/>
      <c r="F83" s="211"/>
      <c r="G83" s="211"/>
      <c r="H83" s="211"/>
      <c r="I83" s="211"/>
    </row>
    <row r="84" spans="2:9" ht="15" customHeight="1" x14ac:dyDescent="0.2">
      <c r="B84" s="211"/>
      <c r="D84" s="211"/>
      <c r="E84" s="211"/>
      <c r="F84" s="211"/>
      <c r="G84" s="211"/>
      <c r="H84" s="211"/>
      <c r="I84" s="211"/>
    </row>
    <row r="85" spans="2:9" ht="15" customHeight="1" x14ac:dyDescent="0.2">
      <c r="B85" s="211"/>
      <c r="D85" s="211"/>
      <c r="E85" s="211"/>
      <c r="F85" s="211"/>
      <c r="G85" s="211"/>
      <c r="H85" s="211"/>
      <c r="I85" s="211"/>
    </row>
    <row r="86" spans="2:9" x14ac:dyDescent="0.2">
      <c r="B86" s="211"/>
      <c r="D86" s="211"/>
      <c r="E86" s="211"/>
      <c r="F86" s="211"/>
      <c r="G86" s="211"/>
      <c r="H86" s="211"/>
      <c r="I86" s="211"/>
    </row>
    <row r="87" spans="2:9" x14ac:dyDescent="0.2">
      <c r="B87" s="211"/>
      <c r="D87" s="211"/>
      <c r="E87" s="211"/>
      <c r="F87" s="211"/>
      <c r="G87" s="211"/>
      <c r="H87" s="211"/>
      <c r="I87" s="211"/>
    </row>
    <row r="88" spans="2:9" x14ac:dyDescent="0.2">
      <c r="B88" s="211"/>
      <c r="D88" s="211"/>
      <c r="E88" s="211"/>
      <c r="F88" s="211"/>
      <c r="G88" s="211"/>
      <c r="H88" s="211"/>
      <c r="I88" s="211"/>
    </row>
    <row r="89" spans="2:9" x14ac:dyDescent="0.2">
      <c r="B89" s="211"/>
      <c r="D89" s="211"/>
      <c r="E89" s="211"/>
      <c r="F89" s="211"/>
      <c r="G89" s="211"/>
      <c r="H89" s="211"/>
      <c r="I89" s="211"/>
    </row>
    <row r="90" spans="2:9" x14ac:dyDescent="0.2">
      <c r="B90" s="211"/>
      <c r="D90" s="211"/>
      <c r="E90" s="211"/>
      <c r="F90" s="211"/>
      <c r="G90" s="211"/>
      <c r="H90" s="211"/>
      <c r="I90" s="211"/>
    </row>
    <row r="91" spans="2:9" x14ac:dyDescent="0.2">
      <c r="B91" s="211"/>
      <c r="D91" s="211"/>
      <c r="E91" s="211"/>
      <c r="F91" s="211"/>
      <c r="G91" s="211"/>
      <c r="H91" s="211"/>
      <c r="I91" s="211"/>
    </row>
    <row r="92" spans="2:9" x14ac:dyDescent="0.2">
      <c r="B92" s="211"/>
      <c r="D92" s="211"/>
      <c r="E92" s="211"/>
      <c r="F92" s="211"/>
      <c r="G92" s="211"/>
      <c r="H92" s="211"/>
      <c r="I92" s="211"/>
    </row>
    <row r="93" spans="2:9" x14ac:dyDescent="0.2">
      <c r="B93" s="211"/>
      <c r="D93" s="211"/>
      <c r="E93" s="211"/>
      <c r="F93" s="211"/>
      <c r="G93" s="211"/>
      <c r="H93" s="211"/>
      <c r="I93" s="211"/>
    </row>
    <row r="94" spans="2:9" x14ac:dyDescent="0.2">
      <c r="B94" s="211"/>
      <c r="D94" s="211"/>
      <c r="E94" s="211"/>
      <c r="F94" s="211"/>
      <c r="G94" s="211"/>
      <c r="H94" s="211"/>
      <c r="I94" s="211"/>
    </row>
    <row r="95" spans="2:9" x14ac:dyDescent="0.2">
      <c r="B95" s="211"/>
      <c r="D95" s="211"/>
      <c r="E95" s="211"/>
      <c r="F95" s="211"/>
      <c r="G95" s="211"/>
      <c r="H95" s="211"/>
      <c r="I95" s="211"/>
    </row>
    <row r="96" spans="2:9" x14ac:dyDescent="0.2">
      <c r="B96" s="211"/>
      <c r="D96" s="211"/>
      <c r="E96" s="211"/>
      <c r="F96" s="211"/>
      <c r="G96" s="211"/>
      <c r="H96" s="211"/>
      <c r="I96" s="211"/>
    </row>
    <row r="97" spans="2:9" x14ac:dyDescent="0.2">
      <c r="B97" s="211"/>
      <c r="D97" s="211"/>
      <c r="E97" s="211"/>
      <c r="F97" s="211"/>
      <c r="G97" s="211"/>
      <c r="H97" s="211"/>
      <c r="I97" s="211"/>
    </row>
    <row r="98" spans="2:9" x14ac:dyDescent="0.2">
      <c r="B98" s="211"/>
      <c r="D98" s="211"/>
      <c r="E98" s="211"/>
      <c r="F98" s="211"/>
      <c r="G98" s="211"/>
      <c r="H98" s="211"/>
      <c r="I98" s="211"/>
    </row>
    <row r="99" spans="2:9" x14ac:dyDescent="0.2">
      <c r="B99" s="211"/>
      <c r="D99" s="211"/>
      <c r="E99" s="211"/>
      <c r="F99" s="211"/>
      <c r="G99" s="211"/>
      <c r="H99" s="211"/>
      <c r="I99" s="211"/>
    </row>
    <row r="100" spans="2:9" x14ac:dyDescent="0.2">
      <c r="B100" s="211"/>
      <c r="D100" s="211"/>
      <c r="E100" s="211"/>
      <c r="F100" s="211"/>
      <c r="G100" s="211"/>
      <c r="H100" s="211"/>
      <c r="I100" s="211"/>
    </row>
  </sheetData>
  <pageMargins left="0.75" right="0.75" top="1" bottom="1" header="0.5" footer="0.5"/>
  <pageSetup paperSize="9" scale="76" orientation="portrait" verticalDpi="300" r:id="rId1"/>
  <headerFooter alignWithMargins="0"/>
  <ignoredErrors>
    <ignoredError sqref="L28:L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workbookViewId="0">
      <selection activeCell="A2" sqref="A2"/>
    </sheetView>
  </sheetViews>
  <sheetFormatPr defaultRowHeight="12.75" x14ac:dyDescent="0.2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 x14ac:dyDescent="0.25">
      <c r="A1" s="8" t="s">
        <v>336</v>
      </c>
      <c r="B1" s="8"/>
      <c r="C1" s="8"/>
      <c r="D1" s="8"/>
      <c r="E1" s="8"/>
      <c r="F1" s="8"/>
    </row>
    <row r="2" spans="1:10" ht="15" customHeight="1" x14ac:dyDescent="0.2">
      <c r="A2" s="34"/>
      <c r="B2" s="6"/>
      <c r="C2" s="6"/>
      <c r="D2" s="6"/>
      <c r="E2" s="6"/>
      <c r="F2" s="6"/>
      <c r="G2" s="6"/>
    </row>
    <row r="3" spans="1:10" ht="15" customHeight="1" x14ac:dyDescent="0.2">
      <c r="A3" s="36"/>
      <c r="B3" s="55" t="s">
        <v>27</v>
      </c>
      <c r="C3" s="56" t="s">
        <v>27</v>
      </c>
      <c r="D3" s="56" t="s">
        <v>5</v>
      </c>
      <c r="E3" s="56" t="s">
        <v>22</v>
      </c>
      <c r="F3" s="56" t="s">
        <v>28</v>
      </c>
      <c r="G3" s="56" t="s">
        <v>29</v>
      </c>
      <c r="H3" s="6"/>
    </row>
    <row r="4" spans="1:10" ht="15" customHeight="1" x14ac:dyDescent="0.2">
      <c r="A4" s="6"/>
      <c r="B4" s="57" t="s">
        <v>19</v>
      </c>
      <c r="C4" s="58" t="s">
        <v>25</v>
      </c>
      <c r="D4" s="58" t="s">
        <v>20</v>
      </c>
      <c r="E4" s="58" t="s">
        <v>23</v>
      </c>
      <c r="F4" s="58" t="s">
        <v>9</v>
      </c>
      <c r="G4" s="58" t="s">
        <v>24</v>
      </c>
      <c r="H4" s="15"/>
    </row>
    <row r="5" spans="1:10" ht="15" customHeight="1" x14ac:dyDescent="0.2">
      <c r="A5" s="5"/>
      <c r="B5" s="60"/>
      <c r="C5" s="59" t="s">
        <v>26</v>
      </c>
      <c r="D5" s="59" t="s">
        <v>21</v>
      </c>
      <c r="E5" s="59" t="s">
        <v>21</v>
      </c>
      <c r="F5" s="59" t="s">
        <v>21</v>
      </c>
      <c r="G5" s="59" t="s">
        <v>21</v>
      </c>
      <c r="H5" s="6"/>
    </row>
    <row r="6" spans="1:10" ht="15" customHeight="1" x14ac:dyDescent="0.2">
      <c r="A6" s="180" t="s">
        <v>67</v>
      </c>
      <c r="B6" s="231">
        <v>31596</v>
      </c>
      <c r="C6" s="231">
        <v>6778</v>
      </c>
      <c r="D6" s="231">
        <v>3034724</v>
      </c>
      <c r="E6" s="231">
        <v>1662402</v>
      </c>
      <c r="F6" s="90">
        <v>309597</v>
      </c>
      <c r="G6" s="231">
        <v>5881083</v>
      </c>
      <c r="H6" s="16"/>
    </row>
    <row r="7" spans="1:10" s="11" customFormat="1" ht="15" customHeight="1" x14ac:dyDescent="0.2">
      <c r="A7" s="180" t="s">
        <v>64</v>
      </c>
      <c r="B7" s="179">
        <v>11759</v>
      </c>
      <c r="C7" s="179">
        <v>7046</v>
      </c>
      <c r="D7" s="179">
        <v>1963622</v>
      </c>
      <c r="E7" s="179">
        <v>829336</v>
      </c>
      <c r="F7" s="179">
        <v>136381</v>
      </c>
      <c r="G7" s="179">
        <v>2627580</v>
      </c>
      <c r="H7" s="16"/>
    </row>
    <row r="8" spans="1:10" s="11" customFormat="1" ht="15" customHeight="1" x14ac:dyDescent="0.2">
      <c r="A8" s="180" t="s">
        <v>57</v>
      </c>
      <c r="B8" s="179">
        <v>16260</v>
      </c>
      <c r="C8" s="179">
        <v>8221</v>
      </c>
      <c r="D8" s="179">
        <v>1453019</v>
      </c>
      <c r="E8" s="179">
        <v>962028</v>
      </c>
      <c r="F8" s="179">
        <v>140976</v>
      </c>
      <c r="G8" s="179">
        <v>2620646</v>
      </c>
      <c r="H8" s="16"/>
    </row>
    <row r="9" spans="1:10" ht="15" customHeight="1" x14ac:dyDescent="0.2">
      <c r="A9" s="181" t="s">
        <v>158</v>
      </c>
      <c r="B9" s="112">
        <v>15231</v>
      </c>
      <c r="C9" s="112">
        <v>8143</v>
      </c>
      <c r="D9" s="112">
        <v>1507247</v>
      </c>
      <c r="E9" s="112">
        <v>792924</v>
      </c>
      <c r="F9" s="112">
        <v>129705</v>
      </c>
      <c r="G9" s="112">
        <v>2154203</v>
      </c>
      <c r="H9" s="6"/>
    </row>
    <row r="10" spans="1:10" ht="15" customHeight="1" x14ac:dyDescent="0.2">
      <c r="A10" s="53" t="s">
        <v>41</v>
      </c>
      <c r="B10" s="54">
        <f t="shared" ref="B10:G10" si="0">SUM(B6:B9)</f>
        <v>74846</v>
      </c>
      <c r="C10" s="54">
        <f t="shared" si="0"/>
        <v>30188</v>
      </c>
      <c r="D10" s="54">
        <f t="shared" si="0"/>
        <v>7958612</v>
      </c>
      <c r="E10" s="54">
        <f t="shared" si="0"/>
        <v>4246690</v>
      </c>
      <c r="F10" s="54">
        <f t="shared" si="0"/>
        <v>716659</v>
      </c>
      <c r="G10" s="54">
        <f t="shared" si="0"/>
        <v>13283512</v>
      </c>
      <c r="H10" s="6"/>
    </row>
    <row r="11" spans="1:10" ht="15" customHeight="1" x14ac:dyDescent="0.2">
      <c r="A11" s="16"/>
      <c r="B11" s="16"/>
      <c r="C11" s="16"/>
      <c r="D11" s="16"/>
      <c r="E11" s="16"/>
      <c r="F11" s="16"/>
      <c r="G11" s="16"/>
      <c r="H11" s="6"/>
    </row>
    <row r="12" spans="1:10" ht="12" customHeight="1" x14ac:dyDescent="0.2">
      <c r="A12" s="304" t="s">
        <v>18</v>
      </c>
      <c r="B12" s="304"/>
      <c r="C12" s="304"/>
      <c r="D12" s="305"/>
      <c r="E12" s="305"/>
      <c r="F12" s="305"/>
      <c r="G12" s="2"/>
      <c r="H12" s="7"/>
      <c r="I12" s="7"/>
      <c r="J12" s="7"/>
    </row>
    <row r="13" spans="1:10" ht="12" customHeight="1" x14ac:dyDescent="0.2">
      <c r="A13" s="19" t="s">
        <v>116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 x14ac:dyDescent="0.2">
      <c r="A14" s="304" t="s">
        <v>122</v>
      </c>
      <c r="B14" s="304"/>
      <c r="C14" s="305"/>
      <c r="D14" s="305"/>
      <c r="E14" s="305"/>
      <c r="F14" s="2"/>
      <c r="G14" s="2"/>
      <c r="H14" s="7"/>
      <c r="I14" s="7"/>
      <c r="J14" s="7"/>
    </row>
    <row r="15" spans="1:10" ht="12" customHeight="1" x14ac:dyDescent="0.2">
      <c r="A15" s="304" t="s">
        <v>130</v>
      </c>
      <c r="B15" s="304"/>
      <c r="C15" s="304"/>
      <c r="D15" s="305"/>
      <c r="E15" s="305"/>
      <c r="F15" s="305"/>
      <c r="G15" s="2"/>
      <c r="H15" s="7"/>
      <c r="I15" s="7"/>
      <c r="J15" s="7"/>
    </row>
    <row r="16" spans="1:10" s="256" customFormat="1" ht="12" customHeight="1" x14ac:dyDescent="0.2">
      <c r="A16" s="254" t="s">
        <v>131</v>
      </c>
      <c r="B16" s="253"/>
      <c r="C16" s="253"/>
      <c r="G16" s="279"/>
      <c r="H16" s="280"/>
      <c r="I16" s="280"/>
      <c r="J16" s="280"/>
    </row>
    <row r="17" spans="1:7" ht="21.75" customHeight="1" x14ac:dyDescent="0.2">
      <c r="A17" t="s">
        <v>17</v>
      </c>
      <c r="B17" s="1"/>
      <c r="C17" s="1"/>
      <c r="D17" s="1"/>
      <c r="E17" s="1"/>
      <c r="F17" s="1"/>
      <c r="G17" s="1"/>
    </row>
    <row r="18" spans="1:7" ht="15" customHeight="1" x14ac:dyDescent="0.2">
      <c r="B18" s="1"/>
      <c r="C18" s="1"/>
      <c r="D18" s="1"/>
      <c r="E18" s="1"/>
      <c r="F18" s="1"/>
      <c r="G18" s="1"/>
    </row>
    <row r="19" spans="1:7" ht="15" customHeight="1" x14ac:dyDescent="0.2">
      <c r="B19" s="1"/>
      <c r="C19" s="1"/>
      <c r="D19" s="1"/>
      <c r="E19" s="1"/>
      <c r="F19" s="1"/>
      <c r="G19" s="1"/>
    </row>
    <row r="20" spans="1:7" ht="15" customHeight="1" x14ac:dyDescent="0.2">
      <c r="B20" s="1"/>
      <c r="C20" s="1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5">
      <c r="D22" s="51"/>
      <c r="E22" s="1"/>
      <c r="F22" s="1"/>
      <c r="G22" s="1"/>
    </row>
    <row r="23" spans="1:7" ht="15" customHeight="1" x14ac:dyDescent="0.25">
      <c r="B23" s="303"/>
      <c r="C23" s="303"/>
      <c r="D23" s="303"/>
      <c r="E23" s="1"/>
      <c r="F23" s="1"/>
      <c r="G23" s="1"/>
    </row>
    <row r="24" spans="1:7" ht="15" customHeight="1" x14ac:dyDescent="0.25">
      <c r="C24" s="303"/>
      <c r="D24" s="303"/>
      <c r="E24" s="1"/>
      <c r="F24" s="1"/>
      <c r="G24" s="1"/>
    </row>
    <row r="25" spans="1:7" ht="15" customHeight="1" x14ac:dyDescent="0.2">
      <c r="E25" s="1"/>
      <c r="F25" s="1"/>
      <c r="G25" s="1"/>
    </row>
    <row r="26" spans="1:7" ht="15" customHeight="1" x14ac:dyDescent="0.2">
      <c r="E26" s="1"/>
      <c r="F26" s="1"/>
      <c r="G26" s="1"/>
    </row>
    <row r="27" spans="1:7" ht="15" customHeight="1" x14ac:dyDescent="0.25">
      <c r="A27" s="30"/>
      <c r="B27" s="303"/>
      <c r="C27" s="303"/>
      <c r="D27" s="303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26.425781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 x14ac:dyDescent="0.25">
      <c r="A1" s="106" t="s">
        <v>337</v>
      </c>
      <c r="B1" s="115"/>
      <c r="C1" s="115"/>
      <c r="D1" s="115"/>
      <c r="E1" s="115"/>
      <c r="F1" s="115"/>
      <c r="G1" s="115"/>
      <c r="H1" s="4"/>
    </row>
    <row r="2" spans="1:8" ht="15" customHeight="1" x14ac:dyDescent="0.25">
      <c r="A2" s="143"/>
      <c r="B2" s="144"/>
      <c r="C2" s="144"/>
      <c r="D2" s="144"/>
      <c r="E2" s="144"/>
      <c r="F2" s="144"/>
      <c r="G2" s="144"/>
      <c r="H2" s="4"/>
    </row>
    <row r="3" spans="1:8" ht="15" customHeight="1" x14ac:dyDescent="0.25">
      <c r="A3" s="145" t="s">
        <v>31</v>
      </c>
      <c r="B3" s="146" t="s">
        <v>3</v>
      </c>
      <c r="C3" s="146" t="s">
        <v>27</v>
      </c>
      <c r="D3" s="147" t="s">
        <v>5</v>
      </c>
      <c r="E3" s="147" t="s">
        <v>22</v>
      </c>
      <c r="F3" s="146" t="s">
        <v>35</v>
      </c>
      <c r="G3" s="146" t="s">
        <v>29</v>
      </c>
      <c r="H3" s="20"/>
    </row>
    <row r="4" spans="1:8" ht="15" customHeight="1" x14ac:dyDescent="0.25">
      <c r="A4" s="306" t="s">
        <v>30</v>
      </c>
      <c r="B4" s="146" t="s">
        <v>32</v>
      </c>
      <c r="C4" s="146" t="s">
        <v>33</v>
      </c>
      <c r="D4" s="146" t="s">
        <v>20</v>
      </c>
      <c r="E4" s="146" t="s">
        <v>34</v>
      </c>
      <c r="F4" s="146" t="s">
        <v>36</v>
      </c>
      <c r="G4" s="146" t="s">
        <v>10</v>
      </c>
      <c r="H4" s="22"/>
    </row>
    <row r="5" spans="1:8" ht="15" customHeight="1" x14ac:dyDescent="0.25">
      <c r="A5" s="307"/>
      <c r="B5" s="148"/>
      <c r="C5" s="148"/>
      <c r="D5" s="149" t="s">
        <v>21</v>
      </c>
      <c r="E5" s="149" t="s">
        <v>21</v>
      </c>
      <c r="F5" s="149" t="s">
        <v>21</v>
      </c>
      <c r="G5" s="149" t="s">
        <v>21</v>
      </c>
      <c r="H5" s="20"/>
    </row>
    <row r="6" spans="1:8" ht="15" customHeight="1" x14ac:dyDescent="0.25">
      <c r="A6" s="180" t="s">
        <v>65</v>
      </c>
      <c r="B6" s="179">
        <v>13</v>
      </c>
      <c r="C6" s="179">
        <v>180.67456647398845</v>
      </c>
      <c r="D6" s="179">
        <v>15759.972</v>
      </c>
      <c r="E6" s="179">
        <v>16932.098000000002</v>
      </c>
      <c r="F6" s="179">
        <v>1954.444</v>
      </c>
      <c r="G6" s="179">
        <v>19508.074000000001</v>
      </c>
      <c r="H6" s="20"/>
    </row>
    <row r="7" spans="1:8" ht="15" customHeight="1" x14ac:dyDescent="0.25">
      <c r="A7" s="180" t="s">
        <v>121</v>
      </c>
      <c r="B7" s="179">
        <v>8</v>
      </c>
      <c r="C7" s="179">
        <v>168.62312138728325</v>
      </c>
      <c r="D7" s="179">
        <v>9963.9740000000002</v>
      </c>
      <c r="E7" s="179">
        <v>10641.9</v>
      </c>
      <c r="F7" s="179">
        <v>2811.846</v>
      </c>
      <c r="G7" s="179">
        <v>13829.835999999999</v>
      </c>
      <c r="H7" s="20"/>
    </row>
    <row r="8" spans="1:8" ht="15" customHeight="1" x14ac:dyDescent="0.25">
      <c r="A8" s="110" t="s">
        <v>188</v>
      </c>
      <c r="B8" s="179">
        <v>6</v>
      </c>
      <c r="C8" s="179">
        <v>85.509826589595377</v>
      </c>
      <c r="D8" s="179">
        <v>7420.0429999999997</v>
      </c>
      <c r="E8" s="179">
        <v>7874.1629999999996</v>
      </c>
      <c r="F8" s="179">
        <v>1093.153</v>
      </c>
      <c r="G8" s="179">
        <v>9740.3639999999996</v>
      </c>
      <c r="H8" s="20"/>
    </row>
    <row r="9" spans="1:8" ht="15" customHeight="1" x14ac:dyDescent="0.25">
      <c r="A9" s="110" t="s">
        <v>163</v>
      </c>
      <c r="B9" s="179">
        <v>7</v>
      </c>
      <c r="C9" s="179">
        <v>98.6</v>
      </c>
      <c r="D9" s="179">
        <v>5204.7849999999999</v>
      </c>
      <c r="E9" s="179">
        <v>6636.21</v>
      </c>
      <c r="F9" s="179">
        <v>2481.114</v>
      </c>
      <c r="G9" s="179">
        <v>9480.5730000000003</v>
      </c>
      <c r="H9" s="20"/>
    </row>
    <row r="10" spans="1:8" ht="15" customHeight="1" x14ac:dyDescent="0.25">
      <c r="A10" s="180" t="s">
        <v>240</v>
      </c>
      <c r="B10" s="179">
        <v>7</v>
      </c>
      <c r="C10" s="179">
        <v>146</v>
      </c>
      <c r="D10" s="179">
        <v>7093</v>
      </c>
      <c r="E10" s="179">
        <v>7283</v>
      </c>
      <c r="F10" s="179">
        <v>1139</v>
      </c>
      <c r="G10" s="179">
        <v>9368</v>
      </c>
      <c r="H10" s="20"/>
    </row>
    <row r="11" spans="1:8" ht="15" customHeight="1" x14ac:dyDescent="0.25">
      <c r="A11" s="110" t="s">
        <v>265</v>
      </c>
      <c r="B11" s="44">
        <v>4</v>
      </c>
      <c r="C11" s="179">
        <v>46.444508670520229</v>
      </c>
      <c r="D11" s="179">
        <v>6228.625</v>
      </c>
      <c r="E11" s="179">
        <v>6978.1750000000002</v>
      </c>
      <c r="F11" s="179">
        <v>2211.08</v>
      </c>
      <c r="G11" s="179">
        <v>9238.4220000000005</v>
      </c>
      <c r="H11" s="20"/>
    </row>
    <row r="12" spans="1:8" ht="15" customHeight="1" x14ac:dyDescent="0.25">
      <c r="A12" s="44" t="s">
        <v>66</v>
      </c>
      <c r="B12" s="179">
        <v>5</v>
      </c>
      <c r="C12" s="179">
        <v>90.504624277456642</v>
      </c>
      <c r="D12" s="179">
        <v>6563.3230000000003</v>
      </c>
      <c r="E12" s="179">
        <v>6989.0219999999999</v>
      </c>
      <c r="F12" s="179">
        <v>1937.3209999999999</v>
      </c>
      <c r="G12" s="179">
        <v>9007.9549999999999</v>
      </c>
      <c r="H12" s="20"/>
    </row>
    <row r="13" spans="1:8" ht="15" customHeight="1" x14ac:dyDescent="0.25">
      <c r="A13" s="110" t="s">
        <v>232</v>
      </c>
      <c r="B13" s="179">
        <v>5</v>
      </c>
      <c r="C13" s="179">
        <v>100.01907514450868</v>
      </c>
      <c r="D13" s="179">
        <v>6488.8090000000002</v>
      </c>
      <c r="E13" s="179">
        <v>7288.5550000000003</v>
      </c>
      <c r="F13" s="179">
        <v>1404.877</v>
      </c>
      <c r="G13" s="179">
        <v>8757.1470000000008</v>
      </c>
      <c r="H13" s="20"/>
    </row>
    <row r="14" spans="1:8" ht="15" customHeight="1" x14ac:dyDescent="0.25">
      <c r="A14" s="180" t="s">
        <v>266</v>
      </c>
      <c r="B14" s="179">
        <v>4</v>
      </c>
      <c r="C14" s="179">
        <v>95.628901734104048</v>
      </c>
      <c r="D14" s="179">
        <v>5798.5550000000003</v>
      </c>
      <c r="E14" s="179">
        <v>7159.692</v>
      </c>
      <c r="F14" s="179">
        <v>1009.4643129999999</v>
      </c>
      <c r="G14" s="179">
        <v>8202.7557290000004</v>
      </c>
      <c r="H14" s="20"/>
    </row>
    <row r="15" spans="1:8" ht="15" customHeight="1" x14ac:dyDescent="0.25">
      <c r="A15" s="181" t="s">
        <v>251</v>
      </c>
      <c r="B15" s="112">
        <v>4</v>
      </c>
      <c r="C15" s="112">
        <v>78.318497109826595</v>
      </c>
      <c r="D15" s="112">
        <v>6080.9160000000002</v>
      </c>
      <c r="E15" s="112">
        <v>5594.2659999999996</v>
      </c>
      <c r="F15" s="112">
        <v>1380.614</v>
      </c>
      <c r="G15" s="112">
        <v>7961.0230000000001</v>
      </c>
      <c r="H15" s="20"/>
    </row>
    <row r="16" spans="1:8" ht="15" customHeight="1" x14ac:dyDescent="0.25">
      <c r="A16" s="150" t="s">
        <v>37</v>
      </c>
      <c r="B16" s="150">
        <f t="shared" ref="B16:G16" si="0">SUM(B6:B15)</f>
        <v>63</v>
      </c>
      <c r="C16" s="150">
        <f t="shared" si="0"/>
        <v>1090.3231213872832</v>
      </c>
      <c r="D16" s="150">
        <f t="shared" si="0"/>
        <v>76602.002000000008</v>
      </c>
      <c r="E16" s="150">
        <f t="shared" si="0"/>
        <v>83377.080999999991</v>
      </c>
      <c r="F16" s="150">
        <f t="shared" si="0"/>
        <v>17422.913313000001</v>
      </c>
      <c r="G16" s="150">
        <f t="shared" si="0"/>
        <v>105094.14972900001</v>
      </c>
      <c r="H16" s="38"/>
    </row>
    <row r="17" spans="1:13" ht="15" customHeight="1" x14ac:dyDescent="0.25">
      <c r="A17" s="108"/>
      <c r="B17" s="108"/>
      <c r="C17" s="108"/>
      <c r="D17" s="108"/>
      <c r="E17" s="108"/>
      <c r="F17" s="108"/>
      <c r="G17" s="108"/>
      <c r="H17" s="20"/>
    </row>
    <row r="18" spans="1:13" ht="15" customHeight="1" x14ac:dyDescent="0.25">
      <c r="A18" s="154" t="s">
        <v>315</v>
      </c>
      <c r="B18" s="157">
        <f>138+B10</f>
        <v>145</v>
      </c>
      <c r="C18" s="157">
        <f>1901+C10</f>
        <v>2047</v>
      </c>
      <c r="D18" s="157">
        <f>139252+D10</f>
        <v>146345</v>
      </c>
      <c r="E18" s="157">
        <f>157620+E10</f>
        <v>164903</v>
      </c>
      <c r="F18" s="157">
        <f>32179+F10</f>
        <v>33318</v>
      </c>
      <c r="G18" s="157">
        <f>193534+G10</f>
        <v>202902</v>
      </c>
      <c r="H18" s="20"/>
    </row>
    <row r="19" spans="1:13" ht="15" customHeight="1" x14ac:dyDescent="0.25">
      <c r="A19" s="115"/>
      <c r="B19" s="90"/>
      <c r="C19" s="90"/>
      <c r="D19" s="90"/>
      <c r="E19" s="90"/>
      <c r="F19" s="90"/>
      <c r="G19" s="90"/>
      <c r="H19" s="20"/>
    </row>
    <row r="20" spans="1:13" ht="12" customHeight="1" x14ac:dyDescent="0.2">
      <c r="A20" s="113" t="s">
        <v>132</v>
      </c>
      <c r="B20" s="151"/>
      <c r="C20" s="151"/>
      <c r="D20" s="151"/>
      <c r="E20" s="151"/>
      <c r="F20" s="151"/>
      <c r="G20" s="116"/>
      <c r="H20" s="52"/>
      <c r="I20" s="52"/>
      <c r="J20" s="52"/>
      <c r="K20" s="52"/>
      <c r="L20" s="52"/>
      <c r="M20" s="52"/>
    </row>
    <row r="21" spans="1:13" ht="12" customHeight="1" x14ac:dyDescent="0.2">
      <c r="A21" s="113" t="s">
        <v>133</v>
      </c>
      <c r="B21" s="151"/>
      <c r="C21" s="151"/>
      <c r="D21" s="151"/>
      <c r="E21" s="151"/>
      <c r="F21" s="151"/>
      <c r="G21" s="113"/>
      <c r="H21" s="11"/>
      <c r="I21" s="11"/>
      <c r="J21" s="11"/>
      <c r="K21" s="11"/>
      <c r="L21" s="11"/>
      <c r="M21" s="11"/>
    </row>
    <row r="22" spans="1:13" ht="12" customHeight="1" x14ac:dyDescent="0.2">
      <c r="A22" s="308" t="s">
        <v>122</v>
      </c>
      <c r="B22" s="308"/>
      <c r="C22" s="309"/>
      <c r="D22" s="309"/>
      <c r="E22" s="309"/>
      <c r="F22" s="109"/>
      <c r="G22" s="116"/>
      <c r="H22" s="52"/>
      <c r="I22" s="52"/>
      <c r="J22" s="52"/>
      <c r="K22" s="52"/>
      <c r="L22" s="11"/>
      <c r="M22" s="11"/>
    </row>
    <row r="23" spans="1:13" ht="12" customHeight="1" x14ac:dyDescent="0.2">
      <c r="A23" s="308" t="s">
        <v>123</v>
      </c>
      <c r="B23" s="308"/>
      <c r="C23" s="308"/>
      <c r="D23" s="309"/>
      <c r="E23" s="309"/>
      <c r="F23" s="309"/>
      <c r="G23" s="116"/>
      <c r="H23" s="52"/>
      <c r="I23" s="52"/>
      <c r="J23" s="52"/>
      <c r="K23" s="52"/>
      <c r="L23" s="52"/>
      <c r="M23" s="52"/>
    </row>
    <row r="24" spans="1:13" ht="12" customHeight="1" x14ac:dyDescent="0.2">
      <c r="A24" s="113"/>
      <c r="B24" s="151"/>
      <c r="C24" s="151"/>
      <c r="D24" s="151"/>
      <c r="E24" s="151"/>
      <c r="F24" s="151"/>
      <c r="G24" s="152"/>
      <c r="H24" s="62"/>
      <c r="I24" s="62"/>
      <c r="J24" s="62"/>
      <c r="K24" s="62"/>
      <c r="L24" s="62"/>
      <c r="M24" s="62"/>
    </row>
    <row r="25" spans="1:13" ht="18.75" customHeight="1" x14ac:dyDescent="0.25">
      <c r="A25" s="110" t="s">
        <v>233</v>
      </c>
      <c r="B25" s="151"/>
      <c r="C25" s="151"/>
      <c r="D25" s="151"/>
      <c r="E25" s="151"/>
      <c r="F25" s="151"/>
      <c r="G25" s="151"/>
      <c r="H25" s="20"/>
    </row>
    <row r="26" spans="1:13" ht="15" customHeight="1" x14ac:dyDescent="0.25">
      <c r="A26" s="4"/>
      <c r="B26" s="48"/>
      <c r="C26" s="48"/>
      <c r="D26" s="48"/>
      <c r="E26" s="48"/>
      <c r="F26" s="48"/>
      <c r="G26" s="48"/>
      <c r="H26" s="4"/>
    </row>
    <row r="27" spans="1:13" ht="15" customHeight="1" x14ac:dyDescent="0.25">
      <c r="A27" s="4"/>
      <c r="B27" s="48"/>
      <c r="C27" s="48"/>
      <c r="D27" s="48"/>
      <c r="E27" s="48"/>
      <c r="F27" s="48"/>
      <c r="G27" s="48"/>
      <c r="H27" s="4"/>
    </row>
    <row r="28" spans="1:13" ht="15" customHeight="1" x14ac:dyDescent="0.25">
      <c r="A28" s="4"/>
      <c r="B28" s="48"/>
      <c r="C28" s="48"/>
      <c r="D28" s="48"/>
      <c r="E28" s="48"/>
      <c r="F28" s="48"/>
      <c r="G28" s="48"/>
      <c r="H28" s="4"/>
    </row>
    <row r="29" spans="1:13" ht="15" customHeight="1" x14ac:dyDescent="0.25">
      <c r="A29" s="4"/>
      <c r="B29" s="48"/>
      <c r="C29" s="48"/>
      <c r="D29" s="48"/>
      <c r="E29" s="48"/>
      <c r="F29" s="48"/>
      <c r="G29" s="48"/>
      <c r="H29" s="4"/>
    </row>
    <row r="30" spans="1:13" ht="15" customHeight="1" x14ac:dyDescent="0.25">
      <c r="A30" s="4"/>
      <c r="B30" s="48"/>
      <c r="C30" s="48"/>
      <c r="D30" s="48"/>
      <c r="E30" s="48"/>
      <c r="F30" s="48"/>
      <c r="G30" s="48"/>
      <c r="H30" s="4"/>
    </row>
    <row r="31" spans="1:13" ht="15" customHeight="1" x14ac:dyDescent="0.25">
      <c r="A31" s="4"/>
      <c r="B31" s="48"/>
      <c r="C31" s="48"/>
      <c r="D31" s="48"/>
      <c r="E31" s="48"/>
      <c r="F31" s="48"/>
      <c r="G31" s="48"/>
      <c r="H31" s="4"/>
    </row>
    <row r="32" spans="1:13" ht="15" customHeight="1" x14ac:dyDescent="0.25">
      <c r="A32" s="4"/>
      <c r="B32" s="48"/>
      <c r="C32" s="48"/>
      <c r="D32" s="48"/>
      <c r="E32" s="48"/>
      <c r="F32" s="48"/>
      <c r="G32" s="48"/>
      <c r="H32" s="4"/>
    </row>
    <row r="33" spans="1:8" ht="15" customHeight="1" x14ac:dyDescent="0.25">
      <c r="A33" s="4"/>
      <c r="B33" s="48"/>
      <c r="C33" s="48"/>
      <c r="D33" s="48"/>
      <c r="E33" s="48"/>
      <c r="F33" s="48"/>
      <c r="G33" s="48"/>
      <c r="H33" s="4"/>
    </row>
    <row r="34" spans="1:8" ht="15" customHeight="1" x14ac:dyDescent="0.25">
      <c r="A34" s="4"/>
      <c r="B34" s="48"/>
      <c r="C34" s="48"/>
      <c r="D34" s="48"/>
      <c r="E34" s="48"/>
      <c r="F34" s="48"/>
      <c r="G34" s="48"/>
      <c r="H34" s="4"/>
    </row>
    <row r="35" spans="1:8" ht="15" customHeight="1" x14ac:dyDescent="0.25">
      <c r="A35" s="4"/>
      <c r="B35" s="48"/>
      <c r="C35" s="48"/>
      <c r="D35" s="48"/>
      <c r="E35" s="48"/>
      <c r="F35" s="48"/>
      <c r="G35" s="48"/>
      <c r="H35" s="4"/>
    </row>
    <row r="36" spans="1:8" ht="15" customHeight="1" x14ac:dyDescent="0.25">
      <c r="A36" s="4"/>
      <c r="B36" s="48"/>
      <c r="C36" s="48"/>
      <c r="D36" s="48"/>
      <c r="E36" s="48"/>
      <c r="F36" s="48"/>
      <c r="G36" s="48"/>
      <c r="H36" s="4"/>
    </row>
    <row r="37" spans="1:8" ht="15" customHeight="1" x14ac:dyDescent="0.25">
      <c r="A37" s="4"/>
      <c r="B37" s="48"/>
      <c r="C37" s="48"/>
      <c r="D37" s="48"/>
      <c r="E37" s="48"/>
      <c r="F37" s="48"/>
      <c r="G37" s="48"/>
      <c r="H37" s="4"/>
    </row>
    <row r="38" spans="1:8" ht="15" customHeight="1" x14ac:dyDescent="0.25">
      <c r="A38" s="4"/>
      <c r="B38" s="48"/>
      <c r="C38" s="48"/>
      <c r="D38" s="48"/>
      <c r="E38" s="48"/>
      <c r="F38" s="48"/>
      <c r="G38" s="48"/>
      <c r="H38" s="4"/>
    </row>
    <row r="39" spans="1:8" ht="15" customHeight="1" x14ac:dyDescent="0.25">
      <c r="A39" s="4"/>
      <c r="B39" s="48"/>
      <c r="C39" s="48"/>
      <c r="D39" s="48"/>
      <c r="E39" s="48"/>
      <c r="F39" s="48"/>
      <c r="G39" s="48"/>
      <c r="H39" s="4"/>
    </row>
    <row r="40" spans="1:8" ht="15" customHeight="1" x14ac:dyDescent="0.25">
      <c r="A40" s="4"/>
      <c r="B40" s="48"/>
      <c r="C40" s="48"/>
      <c r="D40" s="48"/>
      <c r="E40" s="48"/>
      <c r="F40" s="48"/>
      <c r="G40" s="48"/>
      <c r="H40" s="4"/>
    </row>
    <row r="41" spans="1:8" ht="15" customHeight="1" x14ac:dyDescent="0.25">
      <c r="A41" s="4"/>
      <c r="B41" s="48"/>
      <c r="C41" s="48"/>
      <c r="D41" s="48"/>
      <c r="E41" s="48"/>
      <c r="F41" s="48"/>
      <c r="G41" s="48"/>
      <c r="H41" s="4"/>
    </row>
    <row r="42" spans="1:8" ht="15" customHeight="1" x14ac:dyDescent="0.25">
      <c r="A42" s="4"/>
      <c r="B42" s="48"/>
      <c r="C42" s="48"/>
      <c r="D42" s="48"/>
      <c r="E42" s="48"/>
      <c r="F42" s="48"/>
      <c r="G42" s="48"/>
      <c r="H42" s="4"/>
    </row>
    <row r="43" spans="1:8" ht="15" customHeight="1" x14ac:dyDescent="0.25">
      <c r="A43" s="4"/>
      <c r="B43" s="48"/>
      <c r="C43" s="48"/>
      <c r="D43" s="48"/>
      <c r="E43" s="48"/>
      <c r="F43" s="48"/>
      <c r="G43" s="48"/>
      <c r="H43" s="4"/>
    </row>
    <row r="44" spans="1:8" ht="15" customHeight="1" x14ac:dyDescent="0.25">
      <c r="A44" s="4"/>
      <c r="B44" s="48"/>
      <c r="C44" s="48"/>
      <c r="D44" s="48"/>
      <c r="E44" s="48"/>
      <c r="F44" s="48"/>
      <c r="G44" s="48"/>
      <c r="H44" s="4"/>
    </row>
    <row r="45" spans="1:8" ht="15" customHeight="1" x14ac:dyDescent="0.25">
      <c r="A45" s="4"/>
      <c r="B45" s="48"/>
      <c r="C45" s="48"/>
      <c r="D45" s="48"/>
      <c r="E45" s="48"/>
      <c r="F45" s="48"/>
      <c r="G45" s="48"/>
      <c r="H45" s="4"/>
    </row>
    <row r="46" spans="1:8" ht="15" customHeight="1" x14ac:dyDescent="0.25">
      <c r="A46" s="4"/>
      <c r="B46" s="48"/>
      <c r="C46" s="48"/>
      <c r="D46" s="48"/>
      <c r="E46" s="48"/>
      <c r="F46" s="48"/>
      <c r="G46" s="48"/>
      <c r="H46" s="4"/>
    </row>
    <row r="47" spans="1:8" ht="15" customHeight="1" x14ac:dyDescent="0.25">
      <c r="A47" s="4"/>
      <c r="B47" s="48"/>
      <c r="C47" s="48"/>
      <c r="D47" s="48"/>
      <c r="E47" s="48"/>
      <c r="F47" s="48"/>
      <c r="G47" s="48"/>
      <c r="H47" s="4"/>
    </row>
    <row r="48" spans="1:8" ht="15" customHeight="1" x14ac:dyDescent="0.25">
      <c r="A48" s="4"/>
      <c r="B48" s="48"/>
      <c r="C48" s="48"/>
      <c r="D48" s="48"/>
      <c r="E48" s="48"/>
      <c r="F48" s="48"/>
      <c r="G48" s="48"/>
      <c r="H48" s="4"/>
    </row>
    <row r="49" spans="1:8" ht="15" customHeight="1" x14ac:dyDescent="0.25">
      <c r="A49" s="4"/>
      <c r="B49" s="48"/>
      <c r="C49" s="48"/>
      <c r="D49" s="48"/>
      <c r="E49" s="48"/>
      <c r="F49" s="48"/>
      <c r="G49" s="48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showGridLines="0" zoomScaleNormal="100" workbookViewId="0">
      <selection activeCell="R12" sqref="R12"/>
    </sheetView>
  </sheetViews>
  <sheetFormatPr defaultRowHeight="12.75" x14ac:dyDescent="0.2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44"/>
  </cols>
  <sheetData>
    <row r="1" spans="1:11" ht="18.75" x14ac:dyDescent="0.25">
      <c r="A1" s="316" t="s">
        <v>125</v>
      </c>
      <c r="B1" s="317"/>
      <c r="C1" s="317"/>
      <c r="D1" s="317"/>
      <c r="E1" s="317"/>
      <c r="F1" s="317"/>
      <c r="G1" s="317"/>
      <c r="H1" s="243"/>
    </row>
    <row r="2" spans="1:11" ht="15.75" x14ac:dyDescent="0.25">
      <c r="A2" s="318" t="s">
        <v>21</v>
      </c>
      <c r="B2" s="317"/>
      <c r="C2" s="317"/>
      <c r="D2" s="317"/>
      <c r="E2" s="317"/>
      <c r="F2" s="317"/>
      <c r="G2" s="317"/>
      <c r="H2" s="243"/>
    </row>
    <row r="3" spans="1:11" ht="8.25" customHeight="1" x14ac:dyDescent="0.2">
      <c r="A3" s="44"/>
      <c r="B3" s="34"/>
      <c r="C3" s="34"/>
      <c r="D3" s="34"/>
      <c r="E3" s="44"/>
      <c r="F3" s="44"/>
      <c r="G3" s="44"/>
    </row>
    <row r="4" spans="1:11" ht="36" customHeight="1" x14ac:dyDescent="0.2">
      <c r="A4" s="319"/>
      <c r="B4" s="185" t="s">
        <v>39</v>
      </c>
      <c r="C4" s="320" t="s">
        <v>175</v>
      </c>
      <c r="D4" s="185" t="s">
        <v>134</v>
      </c>
      <c r="E4" s="185" t="s">
        <v>40</v>
      </c>
      <c r="F4" s="44"/>
      <c r="G4" s="44"/>
    </row>
    <row r="5" spans="1:11" ht="15" customHeight="1" x14ac:dyDescent="0.2">
      <c r="A5" s="321">
        <v>33604</v>
      </c>
      <c r="B5" s="322">
        <v>-38546</v>
      </c>
      <c r="C5" s="322" t="s">
        <v>118</v>
      </c>
      <c r="D5" s="322">
        <v>57571</v>
      </c>
      <c r="E5" s="322">
        <v>1518644</v>
      </c>
      <c r="F5" s="34"/>
      <c r="G5" s="34"/>
      <c r="H5" s="291"/>
      <c r="I5" s="290"/>
      <c r="J5" s="290"/>
      <c r="K5" s="63"/>
    </row>
    <row r="6" spans="1:11" ht="15" customHeight="1" x14ac:dyDescent="0.2">
      <c r="A6" s="321">
        <v>33970</v>
      </c>
      <c r="B6" s="322">
        <v>-16122</v>
      </c>
      <c r="C6" s="322" t="s">
        <v>118</v>
      </c>
      <c r="D6" s="322">
        <v>46427</v>
      </c>
      <c r="E6" s="322">
        <v>1454643</v>
      </c>
      <c r="F6" s="167"/>
      <c r="G6" s="167"/>
      <c r="H6" s="167"/>
      <c r="I6" s="6"/>
      <c r="J6" s="6"/>
      <c r="K6" s="6"/>
    </row>
    <row r="7" spans="1:11" ht="15" customHeight="1" x14ac:dyDescent="0.2">
      <c r="A7" s="321">
        <v>34335</v>
      </c>
      <c r="B7" s="322">
        <v>12225</v>
      </c>
      <c r="C7" s="322" t="s">
        <v>118</v>
      </c>
      <c r="D7" s="322">
        <v>14637</v>
      </c>
      <c r="E7" s="322">
        <v>1456708</v>
      </c>
      <c r="F7" s="167"/>
      <c r="G7" s="167"/>
      <c r="H7" s="167"/>
      <c r="I7" s="6"/>
      <c r="J7" s="6"/>
    </row>
    <row r="8" spans="1:11" ht="15" customHeight="1" x14ac:dyDescent="0.2">
      <c r="A8" s="321">
        <v>34700</v>
      </c>
      <c r="B8" s="322">
        <v>18520</v>
      </c>
      <c r="C8" s="322" t="s">
        <v>118</v>
      </c>
      <c r="D8" s="322">
        <v>9070</v>
      </c>
      <c r="E8" s="322">
        <v>1584983</v>
      </c>
      <c r="F8" s="167"/>
      <c r="G8" s="167"/>
      <c r="H8" s="167"/>
      <c r="I8" s="6"/>
      <c r="J8" s="6"/>
    </row>
    <row r="9" spans="1:11" ht="15" customHeight="1" x14ac:dyDescent="0.2">
      <c r="A9" s="321">
        <v>35065</v>
      </c>
      <c r="B9" s="322">
        <v>23976</v>
      </c>
      <c r="C9" s="95">
        <v>2367</v>
      </c>
      <c r="D9" s="322">
        <v>4790</v>
      </c>
      <c r="E9" s="322">
        <v>1861635</v>
      </c>
      <c r="F9" s="167"/>
      <c r="G9" s="167"/>
      <c r="H9" s="167"/>
      <c r="I9" s="6"/>
      <c r="J9" s="6"/>
    </row>
    <row r="10" spans="1:11" ht="15" customHeight="1" x14ac:dyDescent="0.2">
      <c r="A10" s="321">
        <v>35431</v>
      </c>
      <c r="B10" s="322">
        <v>15852</v>
      </c>
      <c r="C10" s="95">
        <v>6042</v>
      </c>
      <c r="D10" s="322">
        <v>4631</v>
      </c>
      <c r="E10" s="322">
        <v>2145194</v>
      </c>
      <c r="F10" s="167"/>
      <c r="G10" s="167"/>
      <c r="H10" s="167"/>
      <c r="I10" s="6"/>
      <c r="J10" s="6"/>
    </row>
    <row r="11" spans="1:11" ht="15" customHeight="1" x14ac:dyDescent="0.2">
      <c r="A11" s="321">
        <v>35796</v>
      </c>
      <c r="B11" s="322">
        <v>23082</v>
      </c>
      <c r="C11" s="95">
        <v>13675</v>
      </c>
      <c r="D11" s="322">
        <v>3696</v>
      </c>
      <c r="E11" s="322">
        <v>2410481</v>
      </c>
      <c r="F11" s="46"/>
      <c r="G11" s="46"/>
      <c r="H11" s="46"/>
      <c r="I11" s="6"/>
      <c r="J11" s="6"/>
    </row>
    <row r="12" spans="1:11" ht="15" customHeight="1" x14ac:dyDescent="0.2">
      <c r="A12" s="321">
        <v>36161</v>
      </c>
      <c r="B12" s="322">
        <v>18377</v>
      </c>
      <c r="C12" s="95">
        <v>10291</v>
      </c>
      <c r="D12" s="322">
        <v>421</v>
      </c>
      <c r="E12" s="322">
        <v>2466718</v>
      </c>
      <c r="F12" s="46"/>
      <c r="G12" s="46"/>
      <c r="H12" s="46"/>
      <c r="I12" s="6"/>
      <c r="J12" s="6"/>
    </row>
    <row r="13" spans="1:11" ht="15" customHeight="1" x14ac:dyDescent="0.2">
      <c r="A13" s="321">
        <v>36526</v>
      </c>
      <c r="B13" s="322">
        <v>25905</v>
      </c>
      <c r="C13" s="95">
        <v>6392</v>
      </c>
      <c r="D13" s="322">
        <v>1265</v>
      </c>
      <c r="E13" s="322">
        <v>2883511</v>
      </c>
      <c r="F13" s="46"/>
      <c r="G13" s="46"/>
      <c r="H13" s="46"/>
      <c r="I13" s="6"/>
      <c r="J13" s="6"/>
    </row>
    <row r="14" spans="1:11" ht="15" customHeight="1" x14ac:dyDescent="0.2">
      <c r="A14" s="321">
        <v>36892</v>
      </c>
      <c r="B14" s="322">
        <v>29572</v>
      </c>
      <c r="C14" s="95">
        <v>5284</v>
      </c>
      <c r="D14" s="322">
        <v>3257</v>
      </c>
      <c r="E14" s="322">
        <v>3145393</v>
      </c>
      <c r="F14" s="46"/>
      <c r="G14" s="46"/>
      <c r="H14" s="46"/>
      <c r="I14" s="6"/>
      <c r="J14" s="6"/>
    </row>
    <row r="15" spans="1:11" ht="15" customHeight="1" x14ac:dyDescent="0.2">
      <c r="A15" s="321">
        <v>37621</v>
      </c>
      <c r="B15" s="322">
        <v>15074</v>
      </c>
      <c r="C15" s="95">
        <v>5741</v>
      </c>
      <c r="D15" s="322">
        <v>3603</v>
      </c>
      <c r="E15" s="322">
        <v>3288175</v>
      </c>
      <c r="F15" s="90"/>
      <c r="G15" s="90"/>
      <c r="H15" s="90"/>
    </row>
    <row r="16" spans="1:11" ht="15" customHeight="1" x14ac:dyDescent="0.2">
      <c r="A16" s="321">
        <v>37986</v>
      </c>
      <c r="B16" s="323">
        <v>22276</v>
      </c>
      <c r="C16" s="95">
        <v>8582</v>
      </c>
      <c r="D16" s="323">
        <v>2641</v>
      </c>
      <c r="E16" s="46">
        <v>3290634</v>
      </c>
      <c r="F16" s="90"/>
      <c r="G16" s="90"/>
      <c r="H16" s="90"/>
    </row>
    <row r="17" spans="1:15" ht="15" customHeight="1" x14ac:dyDescent="0.2">
      <c r="A17" s="321">
        <v>37987</v>
      </c>
      <c r="B17" s="323">
        <v>36836</v>
      </c>
      <c r="C17" s="95">
        <v>21078</v>
      </c>
      <c r="D17" s="323">
        <v>1565</v>
      </c>
      <c r="E17" s="324">
        <v>3879110</v>
      </c>
      <c r="F17" s="90"/>
      <c r="G17" s="90"/>
      <c r="H17" s="90"/>
    </row>
    <row r="18" spans="1:15" ht="15" customHeight="1" x14ac:dyDescent="0.2">
      <c r="A18" s="321">
        <v>38354</v>
      </c>
      <c r="B18" s="323">
        <v>27053</v>
      </c>
      <c r="C18" s="233">
        <v>9643</v>
      </c>
      <c r="D18" s="323">
        <v>1178</v>
      </c>
      <c r="E18" s="324">
        <v>4539904</v>
      </c>
      <c r="F18" s="90"/>
      <c r="G18" s="90"/>
      <c r="H18" s="90"/>
    </row>
    <row r="19" spans="1:15" ht="15" customHeight="1" x14ac:dyDescent="0.2">
      <c r="A19" s="321">
        <v>39081</v>
      </c>
      <c r="B19" s="323">
        <v>73911</v>
      </c>
      <c r="C19" s="233">
        <v>48625</v>
      </c>
      <c r="D19" s="323">
        <v>341</v>
      </c>
      <c r="E19" s="324">
        <v>5088692</v>
      </c>
      <c r="F19" s="90"/>
      <c r="G19" s="90"/>
      <c r="H19" s="90"/>
    </row>
    <row r="20" spans="1:15" ht="15" customHeight="1" x14ac:dyDescent="0.2">
      <c r="A20" s="321">
        <v>39447</v>
      </c>
      <c r="B20" s="46">
        <v>49566</v>
      </c>
      <c r="C20" s="233">
        <v>25159</v>
      </c>
      <c r="D20" s="34">
        <v>984</v>
      </c>
      <c r="E20" s="46">
        <v>6026259</v>
      </c>
      <c r="F20" s="90"/>
      <c r="G20" s="90"/>
      <c r="H20" s="90"/>
    </row>
    <row r="21" spans="1:15" s="72" customFormat="1" x14ac:dyDescent="0.2">
      <c r="A21" s="321">
        <v>39813</v>
      </c>
      <c r="B21" s="46">
        <v>42140</v>
      </c>
      <c r="C21" s="233">
        <v>24335</v>
      </c>
      <c r="D21" s="325">
        <v>9139</v>
      </c>
      <c r="E21" s="46">
        <v>7384539</v>
      </c>
      <c r="F21" s="166"/>
      <c r="G21" s="166"/>
      <c r="H21" s="166"/>
      <c r="I21" s="83"/>
    </row>
    <row r="22" spans="1:15" s="72" customFormat="1" x14ac:dyDescent="0.2">
      <c r="A22" s="321">
        <v>40178</v>
      </c>
      <c r="B22" s="46">
        <v>37042</v>
      </c>
      <c r="C22" s="233">
        <v>17122</v>
      </c>
      <c r="D22" s="325">
        <v>13227</v>
      </c>
      <c r="E22" s="46">
        <v>6917147</v>
      </c>
      <c r="F22" s="166"/>
      <c r="G22" s="166"/>
      <c r="H22" s="166"/>
      <c r="I22" s="83"/>
    </row>
    <row r="23" spans="1:15" ht="12.75" customHeight="1" x14ac:dyDescent="0.2">
      <c r="A23" s="321">
        <v>40543</v>
      </c>
      <c r="B23" s="46">
        <v>51323</v>
      </c>
      <c r="C23" s="233">
        <v>28250</v>
      </c>
      <c r="D23" s="325">
        <v>4329</v>
      </c>
      <c r="E23" s="46">
        <v>6919515</v>
      </c>
      <c r="F23" s="298"/>
      <c r="G23" s="109"/>
      <c r="H23" s="90"/>
    </row>
    <row r="24" spans="1:15" ht="12.75" customHeight="1" x14ac:dyDescent="0.2">
      <c r="A24" s="326">
        <v>40908</v>
      </c>
      <c r="B24" s="46">
        <v>57470</v>
      </c>
      <c r="C24" s="233">
        <v>28956</v>
      </c>
      <c r="D24" s="325">
        <v>4192</v>
      </c>
      <c r="E24" s="46">
        <v>7542725</v>
      </c>
      <c r="F24" s="298"/>
      <c r="G24" s="109"/>
      <c r="H24" s="90"/>
    </row>
    <row r="25" spans="1:15" ht="12.75" customHeight="1" x14ac:dyDescent="0.2">
      <c r="A25" s="326">
        <v>41274</v>
      </c>
      <c r="B25" s="46">
        <v>83210</v>
      </c>
      <c r="C25" s="233">
        <v>46557</v>
      </c>
      <c r="D25" s="325">
        <v>5148</v>
      </c>
      <c r="E25" s="46">
        <v>7793176</v>
      </c>
      <c r="F25" s="298"/>
      <c r="G25" s="109"/>
      <c r="H25" s="90"/>
    </row>
    <row r="26" spans="1:15" ht="12.75" customHeight="1" x14ac:dyDescent="0.2">
      <c r="A26" s="326">
        <v>41639</v>
      </c>
      <c r="B26" s="46">
        <v>77665</v>
      </c>
      <c r="C26" s="233">
        <v>37620</v>
      </c>
      <c r="D26" s="325">
        <v>5389</v>
      </c>
      <c r="E26" s="46">
        <v>8078112</v>
      </c>
      <c r="F26" s="298"/>
      <c r="G26" s="109"/>
      <c r="H26" s="90"/>
    </row>
    <row r="27" spans="1:15" ht="12.75" customHeight="1" x14ac:dyDescent="0.2">
      <c r="A27" s="326">
        <v>42004</v>
      </c>
      <c r="B27" s="46">
        <v>100699</v>
      </c>
      <c r="C27" s="233">
        <v>54869</v>
      </c>
      <c r="D27" s="325">
        <v>6159</v>
      </c>
      <c r="E27" s="46">
        <v>9182099</v>
      </c>
      <c r="F27" s="298"/>
      <c r="G27" s="109"/>
      <c r="H27" s="90"/>
    </row>
    <row r="28" spans="1:15" ht="12.75" customHeight="1" x14ac:dyDescent="0.2">
      <c r="A28" s="326">
        <v>42369</v>
      </c>
      <c r="B28" s="46">
        <v>91637</v>
      </c>
      <c r="C28" s="233">
        <v>52646</v>
      </c>
      <c r="D28" s="325">
        <v>6690</v>
      </c>
      <c r="E28" s="46">
        <v>8881097</v>
      </c>
      <c r="F28" s="298"/>
      <c r="G28" s="109"/>
      <c r="H28" s="90"/>
    </row>
    <row r="29" spans="1:15" ht="12.75" customHeight="1" x14ac:dyDescent="0.2">
      <c r="A29" s="327">
        <v>42735</v>
      </c>
      <c r="B29" s="328">
        <v>106960</v>
      </c>
      <c r="C29" s="329">
        <v>73320</v>
      </c>
      <c r="D29" s="330">
        <v>7449</v>
      </c>
      <c r="E29" s="328">
        <v>9267555</v>
      </c>
      <c r="F29" s="298"/>
      <c r="G29" s="109"/>
      <c r="H29" s="90"/>
    </row>
    <row r="30" spans="1:15" s="30" customFormat="1" x14ac:dyDescent="0.2">
      <c r="A30" s="331"/>
      <c r="B30" s="332"/>
      <c r="C30" s="233"/>
      <c r="D30" s="333"/>
      <c r="E30" s="90"/>
      <c r="F30" s="334"/>
      <c r="G30" s="334"/>
      <c r="H30" s="168"/>
      <c r="I30" s="85"/>
      <c r="J30" s="85"/>
      <c r="K30" s="85"/>
      <c r="L30" s="85"/>
      <c r="M30" s="85"/>
      <c r="N30" s="85"/>
      <c r="O30" s="85"/>
    </row>
    <row r="31" spans="1:15" x14ac:dyDescent="0.2">
      <c r="A31" s="335" t="s">
        <v>238</v>
      </c>
      <c r="B31" s="336"/>
      <c r="C31" s="95"/>
      <c r="D31" s="336"/>
      <c r="E31" s="336"/>
      <c r="F31" s="90"/>
      <c r="G31" s="90"/>
      <c r="H31" s="169"/>
      <c r="I31" s="80"/>
      <c r="J31" s="80"/>
      <c r="K31" s="80"/>
      <c r="L31" s="80"/>
      <c r="M31" s="80"/>
      <c r="N31" s="80"/>
      <c r="O31" s="80"/>
    </row>
    <row r="32" spans="1:15" x14ac:dyDescent="0.2">
      <c r="A32" s="337" t="s">
        <v>176</v>
      </c>
      <c r="B32" s="166"/>
      <c r="C32" s="166"/>
      <c r="D32" s="166"/>
      <c r="E32" s="166"/>
      <c r="F32" s="90"/>
      <c r="G32" s="90"/>
      <c r="H32" s="90"/>
    </row>
    <row r="33" spans="1:8" x14ac:dyDescent="0.2">
      <c r="A33" s="337" t="s">
        <v>177</v>
      </c>
      <c r="B33" s="166"/>
      <c r="C33" s="166"/>
      <c r="D33" s="166"/>
      <c r="E33" s="166"/>
      <c r="F33" s="90"/>
      <c r="G33" s="90"/>
      <c r="H33" s="90"/>
    </row>
    <row r="34" spans="1:8" x14ac:dyDescent="0.2">
      <c r="A34" s="297" t="s">
        <v>135</v>
      </c>
      <c r="B34" s="297"/>
      <c r="C34" s="297"/>
      <c r="D34" s="298"/>
      <c r="E34" s="298"/>
      <c r="F34" s="90"/>
      <c r="G34" s="90"/>
      <c r="H34" s="90"/>
    </row>
    <row r="35" spans="1:8" ht="15" customHeight="1" x14ac:dyDescent="0.2">
      <c r="A35" s="338" t="s">
        <v>136</v>
      </c>
      <c r="B35" s="334"/>
      <c r="C35" s="334"/>
      <c r="D35" s="334"/>
      <c r="E35" s="334"/>
      <c r="F35" s="90"/>
      <c r="G35" s="90"/>
      <c r="H35" s="90"/>
    </row>
    <row r="36" spans="1:8" x14ac:dyDescent="0.2">
      <c r="A36" s="115" t="s">
        <v>38</v>
      </c>
      <c r="B36" s="90"/>
      <c r="C36" s="90"/>
      <c r="D36" s="90"/>
      <c r="E36" s="90"/>
      <c r="F36" s="90"/>
      <c r="G36" s="90"/>
      <c r="H36" s="90"/>
    </row>
    <row r="37" spans="1:8" x14ac:dyDescent="0.2">
      <c r="B37" s="1"/>
      <c r="C37" s="1"/>
      <c r="D37" s="1"/>
      <c r="E37" s="1"/>
      <c r="F37" s="1"/>
      <c r="G37" s="1"/>
      <c r="H37" s="90"/>
    </row>
    <row r="38" spans="1:8" x14ac:dyDescent="0.2">
      <c r="B38" s="1"/>
      <c r="C38" s="1"/>
      <c r="D38" s="1"/>
      <c r="E38" s="1"/>
      <c r="F38" s="1"/>
      <c r="G38" s="1"/>
      <c r="H38" s="90"/>
    </row>
    <row r="39" spans="1:8" x14ac:dyDescent="0.2">
      <c r="B39" s="1"/>
      <c r="C39" s="1"/>
      <c r="D39" s="1"/>
      <c r="E39" s="1"/>
      <c r="F39" s="1"/>
      <c r="G39" s="1"/>
      <c r="H39" s="90"/>
    </row>
    <row r="40" spans="1:8" x14ac:dyDescent="0.2">
      <c r="B40" s="1"/>
      <c r="C40" s="1"/>
      <c r="D40" s="1"/>
      <c r="E40" s="1"/>
      <c r="F40" s="1"/>
      <c r="G40" s="1"/>
      <c r="H40" s="90"/>
    </row>
    <row r="41" spans="1:8" x14ac:dyDescent="0.2">
      <c r="B41" s="1"/>
      <c r="C41" s="1"/>
      <c r="D41" s="1"/>
      <c r="E41" s="1"/>
      <c r="F41" s="1"/>
      <c r="G41" s="1"/>
      <c r="H41" s="90"/>
    </row>
    <row r="42" spans="1:8" x14ac:dyDescent="0.2">
      <c r="B42" s="1"/>
      <c r="C42" s="1"/>
      <c r="D42" s="1"/>
      <c r="E42" s="1"/>
      <c r="F42" s="1"/>
      <c r="G42" s="1"/>
      <c r="H42" s="90"/>
    </row>
    <row r="43" spans="1:8" x14ac:dyDescent="0.2">
      <c r="B43" s="1"/>
      <c r="C43" s="1"/>
      <c r="D43" s="1"/>
      <c r="E43" s="1"/>
      <c r="F43" s="1"/>
      <c r="G43" s="1"/>
      <c r="H43" s="90"/>
    </row>
    <row r="44" spans="1:8" x14ac:dyDescent="0.2">
      <c r="A44" s="6"/>
      <c r="B44" s="10"/>
      <c r="C44" s="10"/>
      <c r="D44" s="10"/>
      <c r="E44" s="10"/>
      <c r="F44" s="1"/>
      <c r="G44" s="1"/>
      <c r="H44" s="90"/>
    </row>
    <row r="45" spans="1:8" ht="15.75" x14ac:dyDescent="0.25">
      <c r="A45" s="29"/>
      <c r="B45" s="10"/>
      <c r="C45" s="10"/>
      <c r="D45" s="10"/>
      <c r="E45" s="10"/>
      <c r="F45" s="1"/>
      <c r="G45" s="1"/>
      <c r="H45" s="90"/>
    </row>
    <row r="46" spans="1:8" x14ac:dyDescent="0.2">
      <c r="A46" s="6"/>
      <c r="B46" s="10"/>
      <c r="C46" s="10"/>
      <c r="D46" s="10"/>
      <c r="E46" s="10"/>
      <c r="F46" s="1"/>
      <c r="G46" s="1"/>
      <c r="H46" s="90"/>
    </row>
    <row r="47" spans="1:8" x14ac:dyDescent="0.2">
      <c r="A47" s="6"/>
      <c r="B47" s="10"/>
      <c r="C47" s="10"/>
      <c r="D47" s="10"/>
      <c r="E47" s="10"/>
      <c r="F47" s="1"/>
      <c r="G47" s="1"/>
      <c r="H47" s="90"/>
    </row>
    <row r="48" spans="1:8" x14ac:dyDescent="0.2">
      <c r="A48" s="6"/>
      <c r="B48" s="10"/>
      <c r="C48" s="10"/>
      <c r="D48" s="10"/>
      <c r="E48" s="10"/>
      <c r="F48" s="1"/>
      <c r="G48" s="1"/>
      <c r="H48" s="90"/>
    </row>
    <row r="49" spans="1:8" x14ac:dyDescent="0.2">
      <c r="A49" s="6"/>
      <c r="B49" s="10"/>
      <c r="C49" s="10"/>
      <c r="D49" s="10"/>
      <c r="E49" s="10"/>
      <c r="F49" s="1"/>
      <c r="G49" s="1"/>
      <c r="H49" s="90"/>
    </row>
    <row r="50" spans="1:8" x14ac:dyDescent="0.2">
      <c r="A50" s="6"/>
      <c r="B50" s="10"/>
      <c r="C50" s="10"/>
      <c r="D50" s="10"/>
      <c r="E50" s="10"/>
      <c r="F50" s="1"/>
      <c r="G50" s="1"/>
      <c r="H50" s="90"/>
    </row>
    <row r="51" spans="1:8" x14ac:dyDescent="0.2">
      <c r="A51" s="6"/>
      <c r="B51" s="10"/>
      <c r="C51" s="10"/>
      <c r="D51" s="10"/>
      <c r="E51" s="10"/>
      <c r="F51" s="1"/>
      <c r="G51" s="1"/>
      <c r="H51" s="90"/>
    </row>
    <row r="52" spans="1:8" x14ac:dyDescent="0.2">
      <c r="A52" s="6"/>
      <c r="B52" s="10"/>
      <c r="C52" s="10"/>
      <c r="D52" s="10"/>
      <c r="E52" s="10"/>
      <c r="F52" s="1"/>
      <c r="G52" s="1"/>
      <c r="H52" s="90"/>
    </row>
    <row r="53" spans="1:8" x14ac:dyDescent="0.2">
      <c r="A53" s="6"/>
      <c r="B53" s="10"/>
      <c r="C53" s="10"/>
      <c r="D53" s="10"/>
      <c r="E53" s="10"/>
      <c r="F53" s="1"/>
      <c r="G53" s="1"/>
      <c r="H53" s="90"/>
    </row>
    <row r="54" spans="1:8" x14ac:dyDescent="0.2">
      <c r="A54" s="6"/>
      <c r="B54" s="10"/>
      <c r="C54" s="10"/>
      <c r="D54" s="10"/>
      <c r="E54" s="10"/>
      <c r="F54" s="1"/>
      <c r="G54" s="1"/>
      <c r="H54" s="90"/>
    </row>
    <row r="55" spans="1:8" x14ac:dyDescent="0.2">
      <c r="A55" s="6"/>
      <c r="B55" s="10"/>
      <c r="C55" s="10"/>
      <c r="D55" s="10"/>
      <c r="E55" s="10"/>
      <c r="F55" s="1"/>
      <c r="G55" s="1"/>
      <c r="H55" s="90"/>
    </row>
    <row r="56" spans="1:8" x14ac:dyDescent="0.2">
      <c r="A56" s="6"/>
      <c r="B56" s="10"/>
      <c r="C56" s="10"/>
      <c r="D56" s="10"/>
      <c r="E56" s="10"/>
      <c r="F56" s="1"/>
      <c r="G56" s="1"/>
      <c r="H56" s="90"/>
    </row>
    <row r="57" spans="1:8" x14ac:dyDescent="0.2">
      <c r="A57" s="6"/>
      <c r="B57" s="10"/>
      <c r="C57" s="10"/>
      <c r="D57" s="10"/>
      <c r="E57" s="10"/>
      <c r="F57" s="1"/>
      <c r="G57" s="1"/>
      <c r="H57" s="90"/>
    </row>
    <row r="58" spans="1:8" x14ac:dyDescent="0.2">
      <c r="A58" s="6"/>
      <c r="B58" s="10"/>
      <c r="C58" s="10"/>
      <c r="D58" s="10"/>
      <c r="E58" s="10"/>
    </row>
    <row r="59" spans="1:8" x14ac:dyDescent="0.2">
      <c r="A59" s="6"/>
      <c r="B59" s="10"/>
      <c r="C59" s="10"/>
      <c r="D59" s="10"/>
      <c r="E59" s="10"/>
    </row>
    <row r="60" spans="1:8" x14ac:dyDescent="0.2">
      <c r="A60" s="6"/>
      <c r="B60" s="10"/>
      <c r="C60" s="10"/>
      <c r="D60" s="10"/>
      <c r="E60" s="10"/>
    </row>
    <row r="61" spans="1:8" x14ac:dyDescent="0.2">
      <c r="A61" s="6"/>
      <c r="B61" s="10"/>
      <c r="C61" s="10"/>
      <c r="D61" s="10"/>
      <c r="E61" s="10"/>
    </row>
    <row r="62" spans="1:8" x14ac:dyDescent="0.2">
      <c r="A62" s="6"/>
      <c r="B62" s="10"/>
      <c r="C62" s="10"/>
      <c r="D62" s="10"/>
      <c r="E62" s="10"/>
    </row>
    <row r="63" spans="1:8" x14ac:dyDescent="0.2">
      <c r="A63" s="6"/>
      <c r="B63" s="6"/>
      <c r="C63" s="6"/>
      <c r="D63" s="6"/>
      <c r="E63" s="6"/>
    </row>
    <row r="64" spans="1:8" x14ac:dyDescent="0.2">
      <c r="A64" s="6"/>
      <c r="B64" s="6"/>
      <c r="C64" s="6"/>
      <c r="D64" s="6"/>
      <c r="E64" s="6"/>
    </row>
    <row r="65" spans="1:5" x14ac:dyDescent="0.2">
      <c r="A65" s="6"/>
      <c r="B65" s="6"/>
      <c r="C65" s="6"/>
      <c r="D65" s="6"/>
      <c r="E65" s="6"/>
    </row>
    <row r="66" spans="1:5" x14ac:dyDescent="0.2">
      <c r="A66" s="6"/>
      <c r="B66" s="6"/>
      <c r="C66" s="6"/>
      <c r="D66" s="6"/>
      <c r="E66" s="6"/>
    </row>
    <row r="67" spans="1:5" x14ac:dyDescent="0.2">
      <c r="A67" s="6"/>
      <c r="B67" s="6"/>
      <c r="C67" s="6"/>
      <c r="D67" s="6"/>
      <c r="E67" s="6"/>
    </row>
    <row r="68" spans="1:5" x14ac:dyDescent="0.2">
      <c r="A68" s="6"/>
      <c r="B68" s="6"/>
      <c r="C68" s="6"/>
      <c r="D68" s="6"/>
      <c r="E68" s="6"/>
    </row>
    <row r="69" spans="1:5" x14ac:dyDescent="0.2">
      <c r="A69" s="6"/>
      <c r="B69" s="6"/>
      <c r="C69" s="6"/>
      <c r="D69" s="6"/>
      <c r="E69" s="6"/>
    </row>
    <row r="70" spans="1:5" x14ac:dyDescent="0.2">
      <c r="A70" s="6"/>
      <c r="B70" s="6"/>
      <c r="C70" s="6"/>
      <c r="D70" s="6"/>
      <c r="E70" s="6"/>
    </row>
    <row r="71" spans="1:5" x14ac:dyDescent="0.2">
      <c r="A71" s="6"/>
      <c r="B71" s="6"/>
      <c r="C71" s="6"/>
      <c r="D71" s="6"/>
      <c r="E71" s="6"/>
    </row>
    <row r="72" spans="1:5" x14ac:dyDescent="0.2">
      <c r="A72" s="6"/>
      <c r="B72" s="6"/>
      <c r="C72" s="6"/>
      <c r="D72" s="6"/>
      <c r="E72" s="6"/>
    </row>
    <row r="73" spans="1:5" x14ac:dyDescent="0.2">
      <c r="A73" s="6"/>
      <c r="B73" s="6"/>
      <c r="C73" s="6"/>
      <c r="D73" s="6"/>
      <c r="E73" s="6"/>
    </row>
    <row r="74" spans="1:5" x14ac:dyDescent="0.2">
      <c r="A74" s="6"/>
      <c r="B74" s="6"/>
      <c r="C74" s="6"/>
      <c r="D74" s="6"/>
      <c r="E74" s="6"/>
    </row>
    <row r="75" spans="1:5" x14ac:dyDescent="0.2">
      <c r="A75" s="6"/>
      <c r="B75" s="6"/>
      <c r="C75" s="6"/>
      <c r="D75" s="6"/>
      <c r="E75" s="6"/>
    </row>
    <row r="76" spans="1:5" x14ac:dyDescent="0.2">
      <c r="A76" s="6"/>
      <c r="B76" s="6"/>
      <c r="C76" s="6"/>
      <c r="D76" s="6"/>
      <c r="E76" s="6"/>
    </row>
    <row r="77" spans="1:5" x14ac:dyDescent="0.2">
      <c r="A77" s="6"/>
      <c r="B77" s="6"/>
      <c r="C77" s="6"/>
      <c r="D77" s="6"/>
      <c r="E77" s="6"/>
    </row>
    <row r="78" spans="1:5" x14ac:dyDescent="0.2">
      <c r="A78" s="6"/>
      <c r="B78" s="6"/>
      <c r="C78" s="6"/>
      <c r="D78" s="6"/>
      <c r="E78" s="6"/>
    </row>
    <row r="79" spans="1:5" x14ac:dyDescent="0.2">
      <c r="A79" s="6"/>
      <c r="B79" s="6"/>
      <c r="C79" s="6"/>
      <c r="D79" s="6"/>
      <c r="E79" s="6"/>
    </row>
    <row r="80" spans="1:5" x14ac:dyDescent="0.2">
      <c r="A80" s="6"/>
      <c r="B80" s="6"/>
      <c r="C80" s="6"/>
      <c r="D80" s="6"/>
      <c r="E80" s="6"/>
    </row>
    <row r="81" spans="1:5" x14ac:dyDescent="0.2">
      <c r="A81" s="6"/>
      <c r="B81" s="6"/>
      <c r="C81" s="6"/>
      <c r="D81" s="6"/>
      <c r="E81" s="6"/>
    </row>
    <row r="82" spans="1:5" x14ac:dyDescent="0.2">
      <c r="A82" s="6"/>
      <c r="B82" s="6"/>
      <c r="C82" s="6"/>
      <c r="D82" s="6"/>
      <c r="E82" s="6"/>
    </row>
    <row r="83" spans="1:5" x14ac:dyDescent="0.2">
      <c r="A83" s="6"/>
      <c r="B83" s="6"/>
      <c r="C83" s="6"/>
      <c r="D83" s="6"/>
      <c r="E83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 x14ac:dyDescent="0.25">
      <c r="A1" s="8" t="s">
        <v>235</v>
      </c>
      <c r="I1" s="28"/>
    </row>
    <row r="2" spans="1:9" ht="15.75" x14ac:dyDescent="0.25">
      <c r="A2" s="8"/>
      <c r="I2" s="28"/>
    </row>
    <row r="3" spans="1:9" x14ac:dyDescent="0.2">
      <c r="A3" s="97" t="s">
        <v>160</v>
      </c>
      <c r="B3" s="98"/>
      <c r="I3" s="28"/>
    </row>
    <row r="4" spans="1:9" ht="39.75" x14ac:dyDescent="0.2">
      <c r="A4" s="99" t="s">
        <v>161</v>
      </c>
      <c r="B4" s="101" t="s">
        <v>178</v>
      </c>
      <c r="C4" s="102" t="s">
        <v>146</v>
      </c>
      <c r="D4" s="101" t="s">
        <v>147</v>
      </c>
      <c r="E4" s="102" t="s">
        <v>148</v>
      </c>
      <c r="F4" s="101" t="s">
        <v>149</v>
      </c>
      <c r="G4" s="101" t="s">
        <v>150</v>
      </c>
      <c r="H4" s="103" t="s">
        <v>41</v>
      </c>
      <c r="I4" s="28"/>
    </row>
    <row r="5" spans="1:9" x14ac:dyDescent="0.2">
      <c r="A5" s="97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0">
        <f>SUM(B5:G5)</f>
        <v>1734.5809999999999</v>
      </c>
      <c r="I5" s="28"/>
    </row>
    <row r="6" spans="1:9" x14ac:dyDescent="0.2">
      <c r="A6" s="97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0">
        <f t="shared" ref="H6:H18" si="0">SUM(B6:G6)</f>
        <v>2111.7689999999998</v>
      </c>
      <c r="I6" s="28"/>
    </row>
    <row r="7" spans="1:9" x14ac:dyDescent="0.2">
      <c r="A7" s="97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0">
        <f t="shared" si="0"/>
        <v>2417.1759999999995</v>
      </c>
      <c r="I7" s="28"/>
    </row>
    <row r="8" spans="1:9" x14ac:dyDescent="0.2">
      <c r="A8" s="97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0">
        <f t="shared" si="0"/>
        <v>2475.7060000000001</v>
      </c>
      <c r="I8" s="28"/>
    </row>
    <row r="9" spans="1:9" x14ac:dyDescent="0.2">
      <c r="A9" s="97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0">
        <f t="shared" si="0"/>
        <v>2971.9670000000001</v>
      </c>
      <c r="I9" s="28"/>
    </row>
    <row r="10" spans="1:9" x14ac:dyDescent="0.2">
      <c r="A10" s="97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0">
        <f>SUM(B10:G10)</f>
        <v>3159.6139999999996</v>
      </c>
      <c r="I10" s="10"/>
    </row>
    <row r="11" spans="1:9" x14ac:dyDescent="0.2">
      <c r="A11" s="97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0">
        <f>SUM(B11:G11)</f>
        <v>3280.1019999999999</v>
      </c>
      <c r="I11" s="10"/>
    </row>
    <row r="12" spans="1:9" x14ac:dyDescent="0.2">
      <c r="A12" s="97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0">
        <f>SUM(B12:G12)</f>
        <v>3279.9942350000001</v>
      </c>
      <c r="I12" s="10"/>
    </row>
    <row r="13" spans="1:9" x14ac:dyDescent="0.2">
      <c r="A13" s="97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0">
        <f t="shared" si="0"/>
        <v>3900.7123958999996</v>
      </c>
      <c r="I13" s="10"/>
    </row>
    <row r="14" spans="1:9" x14ac:dyDescent="0.2">
      <c r="A14" s="97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0">
        <f t="shared" si="0"/>
        <v>4582.5654111088161</v>
      </c>
      <c r="I14" s="10"/>
    </row>
    <row r="15" spans="1:9" x14ac:dyDescent="0.2">
      <c r="A15" s="97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0">
        <f t="shared" si="0"/>
        <v>5149.8991088809516</v>
      </c>
      <c r="I15" s="10"/>
    </row>
    <row r="16" spans="1:9" x14ac:dyDescent="0.2">
      <c r="A16" s="97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0">
        <f>SUM(B16:G16)</f>
        <v>6083.2366489371198</v>
      </c>
      <c r="I16" s="10"/>
    </row>
    <row r="17" spans="1:9" x14ac:dyDescent="0.2">
      <c r="A17" s="97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0">
        <f t="shared" si="0"/>
        <v>7464.7603376814477</v>
      </c>
      <c r="I17" s="10"/>
    </row>
    <row r="18" spans="1:9" x14ac:dyDescent="0.2">
      <c r="A18" s="97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0">
        <f t="shared" si="0"/>
        <v>6963.1066635475454</v>
      </c>
      <c r="I18" s="10"/>
    </row>
    <row r="19" spans="1:9" x14ac:dyDescent="0.2">
      <c r="A19" s="97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00">
        <f>SUM(B19:G19)</f>
        <v>7016.6292257330006</v>
      </c>
      <c r="I19" s="10"/>
    </row>
    <row r="20" spans="1:9" x14ac:dyDescent="0.2">
      <c r="A20" s="97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00">
        <f>SUM(B20:G20)</f>
        <v>7628.8174529360003</v>
      </c>
      <c r="I20" s="10"/>
    </row>
    <row r="21" spans="1:9" x14ac:dyDescent="0.2">
      <c r="A21" s="281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282">
        <f>SUM(B21:G21)</f>
        <v>7805.7631543030002</v>
      </c>
      <c r="I21" s="10"/>
    </row>
    <row r="22" spans="1:9" x14ac:dyDescent="0.2">
      <c r="A22" s="97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282">
        <f>SUM(B22:G22)</f>
        <v>8107.9124129060001</v>
      </c>
      <c r="I22" s="10"/>
    </row>
    <row r="23" spans="1:9" x14ac:dyDescent="0.2">
      <c r="A23" s="281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282">
        <f t="shared" ref="H23:H25" si="1">SUM(B23:G23)</f>
        <v>9245.5113592500002</v>
      </c>
      <c r="I23" s="10"/>
    </row>
    <row r="24" spans="1:9" x14ac:dyDescent="0.2">
      <c r="A24" s="281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282">
        <f t="shared" si="1"/>
        <v>8929.8034317000001</v>
      </c>
      <c r="I24" s="10"/>
    </row>
    <row r="25" spans="1:9" x14ac:dyDescent="0.2">
      <c r="A25" s="281">
        <v>2016</v>
      </c>
      <c r="B25" s="2">
        <v>4122.085</v>
      </c>
      <c r="C25" s="2">
        <v>2561.402</v>
      </c>
      <c r="D25" s="2">
        <v>932.49099999999999</v>
      </c>
      <c r="E25" s="2">
        <v>503.13200000000001</v>
      </c>
      <c r="F25" s="2">
        <v>587.976</v>
      </c>
      <c r="G25" s="2">
        <v>713.52700000000004</v>
      </c>
      <c r="H25" s="282">
        <f t="shared" si="1"/>
        <v>9420.6129999999994</v>
      </c>
      <c r="I25" s="10"/>
    </row>
    <row r="26" spans="1:9" x14ac:dyDescent="0.2">
      <c r="A26" s="97"/>
      <c r="B26" s="2"/>
      <c r="C26" s="2"/>
      <c r="D26" s="2"/>
      <c r="E26" s="2"/>
      <c r="F26" s="2"/>
      <c r="G26" s="2"/>
      <c r="H26" s="100"/>
      <c r="I26" s="10"/>
    </row>
    <row r="27" spans="1:9" x14ac:dyDescent="0.2">
      <c r="A27" s="97" t="s">
        <v>162</v>
      </c>
      <c r="B27" s="14"/>
      <c r="C27" s="1"/>
      <c r="D27" s="1"/>
      <c r="E27" s="1"/>
      <c r="F27" s="1"/>
      <c r="G27" s="1"/>
      <c r="H27" s="100"/>
      <c r="I27" s="10"/>
    </row>
    <row r="28" spans="1:9" ht="51" x14ac:dyDescent="0.2">
      <c r="A28" s="99" t="s">
        <v>161</v>
      </c>
      <c r="B28" s="101" t="s">
        <v>179</v>
      </c>
      <c r="C28" s="102" t="s">
        <v>151</v>
      </c>
      <c r="D28" s="102" t="s">
        <v>152</v>
      </c>
      <c r="E28" s="102" t="s">
        <v>149</v>
      </c>
      <c r="F28" s="102" t="s">
        <v>42</v>
      </c>
      <c r="G28" s="102" t="s">
        <v>153</v>
      </c>
      <c r="H28" s="103" t="s">
        <v>41</v>
      </c>
      <c r="I28" s="10"/>
    </row>
    <row r="29" spans="1:9" x14ac:dyDescent="0.2">
      <c r="A29" s="97">
        <v>1996</v>
      </c>
      <c r="B29" s="2">
        <v>795.197</v>
      </c>
      <c r="C29" s="2">
        <v>456.89100000000002</v>
      </c>
      <c r="D29" s="2">
        <v>151.642</v>
      </c>
      <c r="E29" s="2">
        <v>118.849</v>
      </c>
      <c r="F29" s="2">
        <v>120.11</v>
      </c>
      <c r="G29" s="2">
        <v>91.893000000000001</v>
      </c>
      <c r="H29" s="100">
        <f>SUM(B29:G29)</f>
        <v>1734.5819999999999</v>
      </c>
      <c r="I29" s="10"/>
    </row>
    <row r="30" spans="1:9" x14ac:dyDescent="0.2">
      <c r="A30" s="97">
        <v>1997</v>
      </c>
      <c r="B30" s="2">
        <v>936.78499999999997</v>
      </c>
      <c r="C30" s="2">
        <v>547.18299999999999</v>
      </c>
      <c r="D30" s="2">
        <v>231.8</v>
      </c>
      <c r="E30" s="2">
        <v>119.521</v>
      </c>
      <c r="F30" s="2">
        <v>158.06899999999999</v>
      </c>
      <c r="G30" s="2">
        <v>118.411</v>
      </c>
      <c r="H30" s="100">
        <f>SUM(B30:G30)</f>
        <v>2111.7689999999998</v>
      </c>
      <c r="I30" s="10"/>
    </row>
    <row r="31" spans="1:9" x14ac:dyDescent="0.2">
      <c r="A31" s="97">
        <v>1998</v>
      </c>
      <c r="B31" s="2">
        <v>974.88900000000001</v>
      </c>
      <c r="C31" s="2">
        <v>687.98699999999997</v>
      </c>
      <c r="D31" s="2">
        <v>310.31700000000001</v>
      </c>
      <c r="E31" s="2">
        <v>130.964</v>
      </c>
      <c r="F31" s="2">
        <v>196.39400000000001</v>
      </c>
      <c r="G31" s="2">
        <v>116.624</v>
      </c>
      <c r="H31" s="100">
        <f t="shared" ref="H31:H38" si="2">SUM(B31:G31)</f>
        <v>2417.1750000000002</v>
      </c>
      <c r="I31" s="10"/>
    </row>
    <row r="32" spans="1:9" x14ac:dyDescent="0.2">
      <c r="A32" s="97">
        <v>1999</v>
      </c>
      <c r="B32" s="2">
        <v>1030.1790000000001</v>
      </c>
      <c r="C32" s="2">
        <v>601.03399999999999</v>
      </c>
      <c r="D32" s="2">
        <v>378.21699999999998</v>
      </c>
      <c r="E32" s="2">
        <v>121.755</v>
      </c>
      <c r="F32" s="2">
        <v>220.12299999999999</v>
      </c>
      <c r="G32" s="2">
        <v>124.4</v>
      </c>
      <c r="H32" s="100">
        <f t="shared" si="2"/>
        <v>2475.7080000000005</v>
      </c>
      <c r="I32" s="10"/>
    </row>
    <row r="33" spans="1:9" x14ac:dyDescent="0.2">
      <c r="A33" s="97">
        <v>2000</v>
      </c>
      <c r="B33" s="2">
        <v>1184.8230000000001</v>
      </c>
      <c r="C33" s="2">
        <v>757.05399999999997</v>
      </c>
      <c r="D33" s="2">
        <v>421.13400000000001</v>
      </c>
      <c r="E33" s="2">
        <v>161.72</v>
      </c>
      <c r="F33" s="2">
        <v>284.03399999999999</v>
      </c>
      <c r="G33" s="2">
        <v>163.202</v>
      </c>
      <c r="H33" s="100">
        <f t="shared" si="2"/>
        <v>2971.9669999999996</v>
      </c>
      <c r="I33" s="10"/>
    </row>
    <row r="34" spans="1:9" x14ac:dyDescent="0.2">
      <c r="A34" s="97">
        <v>2001</v>
      </c>
      <c r="B34" s="2">
        <v>1268.5930000000001</v>
      </c>
      <c r="C34" s="2">
        <v>881.79899999999998</v>
      </c>
      <c r="D34" s="2">
        <v>492.29899999999998</v>
      </c>
      <c r="E34" s="2">
        <v>150.05600000000001</v>
      </c>
      <c r="F34" s="2">
        <v>199.47200000000001</v>
      </c>
      <c r="G34" s="2">
        <v>167.39599999999999</v>
      </c>
      <c r="H34" s="100">
        <f t="shared" si="2"/>
        <v>3159.6150000000002</v>
      </c>
      <c r="I34" s="10"/>
    </row>
    <row r="35" spans="1:9" x14ac:dyDescent="0.2">
      <c r="A35" s="97">
        <v>2002</v>
      </c>
      <c r="B35" s="2">
        <v>1324.15</v>
      </c>
      <c r="C35" s="2">
        <v>828.35599999999999</v>
      </c>
      <c r="D35" s="2">
        <v>476.87299999999999</v>
      </c>
      <c r="E35" s="2">
        <v>282.02699999999999</v>
      </c>
      <c r="F35" s="2">
        <v>213.64699999999999</v>
      </c>
      <c r="G35" s="2">
        <v>155.04900000000001</v>
      </c>
      <c r="H35" s="100">
        <f t="shared" si="2"/>
        <v>3280.1020000000003</v>
      </c>
      <c r="I35" s="10"/>
    </row>
    <row r="36" spans="1:9" x14ac:dyDescent="0.2">
      <c r="A36" s="97">
        <v>2003</v>
      </c>
      <c r="B36" s="2">
        <v>1383.7819999999999</v>
      </c>
      <c r="C36" s="2">
        <v>787.19399999999996</v>
      </c>
      <c r="D36" s="2">
        <v>443.85700000000003</v>
      </c>
      <c r="E36" s="2">
        <v>283.65300000000002</v>
      </c>
      <c r="F36" s="2">
        <v>215.10256460000002</v>
      </c>
      <c r="G36" s="2">
        <v>166.40578719999999</v>
      </c>
      <c r="H36" s="100">
        <f t="shared" si="2"/>
        <v>3279.9943517999995</v>
      </c>
      <c r="I36" s="10"/>
    </row>
    <row r="37" spans="1:9" x14ac:dyDescent="0.2">
      <c r="A37" s="97">
        <v>2004</v>
      </c>
      <c r="B37" s="2">
        <v>1451.6138908999999</v>
      </c>
      <c r="C37" s="2">
        <v>1066.9200312</v>
      </c>
      <c r="D37" s="2">
        <v>539.95699999999999</v>
      </c>
      <c r="E37" s="2">
        <v>285.32299999999998</v>
      </c>
      <c r="F37" s="2">
        <v>345.21088350000002</v>
      </c>
      <c r="G37" s="2">
        <v>211.687375</v>
      </c>
      <c r="H37" s="100">
        <f t="shared" si="2"/>
        <v>3900.7121805999996</v>
      </c>
      <c r="I37" s="10"/>
    </row>
    <row r="38" spans="1:9" x14ac:dyDescent="0.2">
      <c r="A38" s="97">
        <v>2005</v>
      </c>
      <c r="B38" s="2">
        <v>1640.6981625334001</v>
      </c>
      <c r="C38" s="2">
        <v>1217.5829964623199</v>
      </c>
      <c r="D38" s="2">
        <v>817.25522100000001</v>
      </c>
      <c r="E38" s="2">
        <v>254.69613598799998</v>
      </c>
      <c r="F38" s="2">
        <v>424.98704708818605</v>
      </c>
      <c r="G38" s="2">
        <v>227.34585471447798</v>
      </c>
      <c r="H38" s="100">
        <f t="shared" si="2"/>
        <v>4582.5654177863844</v>
      </c>
      <c r="I38" s="10"/>
    </row>
    <row r="39" spans="1:9" x14ac:dyDescent="0.2">
      <c r="A39" s="97">
        <v>2006</v>
      </c>
      <c r="B39" s="2">
        <v>1859.9194858780402</v>
      </c>
      <c r="C39" s="2">
        <v>1371.5672997765</v>
      </c>
      <c r="D39" s="2">
        <v>941.71380599999998</v>
      </c>
      <c r="E39" s="2">
        <v>216.72006825130001</v>
      </c>
      <c r="F39" s="2">
        <v>522.26747078963899</v>
      </c>
      <c r="G39" s="2">
        <v>237.68722682294199</v>
      </c>
      <c r="H39" s="100">
        <f t="shared" ref="H39:H46" si="3">SUM(B39:G39)</f>
        <v>5149.8753575184219</v>
      </c>
    </row>
    <row r="40" spans="1:9" x14ac:dyDescent="0.2">
      <c r="A40" s="97">
        <v>2007</v>
      </c>
      <c r="B40" s="2">
        <v>2031.551924588</v>
      </c>
      <c r="C40" s="2">
        <v>1543.698625382</v>
      </c>
      <c r="D40" s="2">
        <v>1277.9222769999999</v>
      </c>
      <c r="E40" s="2">
        <v>239.726330491</v>
      </c>
      <c r="F40" s="2">
        <v>696.61886483700005</v>
      </c>
      <c r="G40" s="2">
        <v>293.71858954499999</v>
      </c>
      <c r="H40" s="100">
        <f t="shared" si="3"/>
        <v>6083.236611843</v>
      </c>
    </row>
    <row r="41" spans="1:9" x14ac:dyDescent="0.2">
      <c r="A41" s="97">
        <v>2008</v>
      </c>
      <c r="B41" s="2">
        <v>2191.8374441840001</v>
      </c>
      <c r="C41" s="2">
        <v>2154.0522334819998</v>
      </c>
      <c r="D41" s="2">
        <v>1548.7097307839999</v>
      </c>
      <c r="E41" s="2">
        <v>781.8100396829999</v>
      </c>
      <c r="F41" s="2">
        <v>466.76504333299999</v>
      </c>
      <c r="G41" s="2">
        <v>321.58585272300002</v>
      </c>
      <c r="H41" s="100">
        <f t="shared" si="3"/>
        <v>7464.7603441889996</v>
      </c>
    </row>
    <row r="42" spans="1:9" x14ac:dyDescent="0.2">
      <c r="A42" s="97">
        <v>2009</v>
      </c>
      <c r="B42" s="2">
        <v>2308.6282613010999</v>
      </c>
      <c r="C42" s="2">
        <v>1737.87952320402</v>
      </c>
      <c r="D42" s="2">
        <v>1637.807107072</v>
      </c>
      <c r="E42" s="2">
        <v>426.80000026900001</v>
      </c>
      <c r="F42" s="2">
        <v>446.93016992941398</v>
      </c>
      <c r="G42" s="2">
        <v>405.06159167739099</v>
      </c>
      <c r="H42" s="100">
        <f t="shared" si="3"/>
        <v>6963.1066534529245</v>
      </c>
    </row>
    <row r="43" spans="1:9" x14ac:dyDescent="0.2">
      <c r="A43" s="97">
        <v>2010</v>
      </c>
      <c r="B43" s="2">
        <v>2440.0845097880001</v>
      </c>
      <c r="C43" s="2">
        <v>1322.19482088</v>
      </c>
      <c r="D43" s="2">
        <v>1846.8849314229999</v>
      </c>
      <c r="E43" s="2">
        <v>432.85543888299998</v>
      </c>
      <c r="F43" s="2">
        <v>567.24042352000004</v>
      </c>
      <c r="G43" s="2">
        <v>407.36903971999999</v>
      </c>
      <c r="H43" s="100">
        <f t="shared" si="3"/>
        <v>7016.6291642139995</v>
      </c>
    </row>
    <row r="44" spans="1:9" x14ac:dyDescent="0.2">
      <c r="A44" s="97">
        <v>2011</v>
      </c>
      <c r="B44" s="2">
        <v>2818.8472213370001</v>
      </c>
      <c r="C44" s="2">
        <v>1265.1536182259999</v>
      </c>
      <c r="D44" s="2">
        <v>2044.0330150120001</v>
      </c>
      <c r="E44" s="2">
        <v>576.79346983599999</v>
      </c>
      <c r="F44" s="2">
        <v>496.57034046699999</v>
      </c>
      <c r="G44" s="2">
        <v>427.41977182300002</v>
      </c>
      <c r="H44" s="100">
        <f t="shared" si="3"/>
        <v>7628.8174367010006</v>
      </c>
    </row>
    <row r="45" spans="1:9" x14ac:dyDescent="0.2">
      <c r="A45" s="281">
        <v>2012</v>
      </c>
      <c r="B45" s="2">
        <v>2949.8735371140001</v>
      </c>
      <c r="C45" s="2">
        <v>1146.4170468509999</v>
      </c>
      <c r="D45" s="2">
        <v>2154.0316494469998</v>
      </c>
      <c r="E45" s="2">
        <v>573.49300000000005</v>
      </c>
      <c r="F45" s="2">
        <v>510.33668161600002</v>
      </c>
      <c r="G45" s="2">
        <v>472.32525273300001</v>
      </c>
      <c r="H45" s="282">
        <f t="shared" si="3"/>
        <v>7806.4771677609997</v>
      </c>
    </row>
    <row r="46" spans="1:9" x14ac:dyDescent="0.2">
      <c r="A46" s="97">
        <v>2013</v>
      </c>
      <c r="B46" s="2">
        <v>3156.488587719</v>
      </c>
      <c r="C46" s="2">
        <v>1145.7174383040001</v>
      </c>
      <c r="D46" s="2">
        <v>2326.6349518520001</v>
      </c>
      <c r="E46" s="2">
        <v>423.151392004</v>
      </c>
      <c r="F46" s="2">
        <v>551.419780167</v>
      </c>
      <c r="G46" s="2">
        <v>504.50026539200002</v>
      </c>
      <c r="H46" s="282">
        <f t="shared" si="3"/>
        <v>8107.9124154379997</v>
      </c>
    </row>
    <row r="47" spans="1:9" x14ac:dyDescent="0.2">
      <c r="A47" s="281">
        <v>2014</v>
      </c>
      <c r="B47" s="2">
        <v>3456.1883843999999</v>
      </c>
      <c r="C47" s="2">
        <v>1417.1334151000001</v>
      </c>
      <c r="D47" s="2">
        <v>2592.2689897</v>
      </c>
      <c r="E47" s="2">
        <v>652.83468743000003</v>
      </c>
      <c r="F47" s="2">
        <v>573.87107800000001</v>
      </c>
      <c r="G47" s="2">
        <v>553.21542820000002</v>
      </c>
      <c r="H47" s="282">
        <f>SUM(B47:G47)</f>
        <v>9245.5119828299994</v>
      </c>
    </row>
    <row r="48" spans="1:9" x14ac:dyDescent="0.2">
      <c r="A48" s="281">
        <v>2015</v>
      </c>
      <c r="B48" s="2">
        <v>3561.774136</v>
      </c>
      <c r="C48" s="2">
        <v>1142.0481213</v>
      </c>
      <c r="D48" s="2">
        <v>2601.0364258</v>
      </c>
      <c r="E48" s="2">
        <v>562.9920932</v>
      </c>
      <c r="F48" s="2">
        <v>484.9307589</v>
      </c>
      <c r="G48" s="2">
        <v>577.02184810000006</v>
      </c>
      <c r="H48" s="282">
        <f>SUM(B48:G48)</f>
        <v>8929.803383299999</v>
      </c>
    </row>
    <row r="49" spans="1:8" x14ac:dyDescent="0.2">
      <c r="A49" s="281">
        <v>2016</v>
      </c>
      <c r="B49" s="2">
        <v>3926.511</v>
      </c>
      <c r="C49" s="2">
        <v>1213.74</v>
      </c>
      <c r="D49" s="2">
        <v>2615.424</v>
      </c>
      <c r="E49" s="2">
        <v>542.73400000000004</v>
      </c>
      <c r="F49" s="2">
        <v>509.87</v>
      </c>
      <c r="G49" s="2">
        <v>612.33299999999997</v>
      </c>
      <c r="H49" s="282">
        <f>SUM(B49:G49)</f>
        <v>9420.612000000001</v>
      </c>
    </row>
    <row r="50" spans="1:8" x14ac:dyDescent="0.2">
      <c r="A50" s="97"/>
      <c r="B50" s="2"/>
      <c r="C50" s="2"/>
      <c r="D50" s="2"/>
      <c r="E50" s="2"/>
      <c r="F50" s="2"/>
      <c r="G50" s="2"/>
      <c r="H50" s="100"/>
    </row>
    <row r="51" spans="1:8" x14ac:dyDescent="0.2">
      <c r="A51" s="84" t="s">
        <v>126</v>
      </c>
      <c r="B51" s="74"/>
      <c r="C51" s="74"/>
      <c r="D51" s="74"/>
      <c r="E51" s="74"/>
      <c r="F51" s="74"/>
      <c r="G51" s="64"/>
      <c r="H51" s="64"/>
    </row>
    <row r="52" spans="1:8" s="284" customFormat="1" x14ac:dyDescent="0.2">
      <c r="A52" s="283" t="s">
        <v>210</v>
      </c>
      <c r="G52" s="283"/>
      <c r="H52" s="283"/>
    </row>
    <row r="53" spans="1:8" s="256" customFormat="1" x14ac:dyDescent="0.2">
      <c r="A53" s="285" t="s">
        <v>211</v>
      </c>
      <c r="B53" s="286"/>
      <c r="C53" s="286"/>
      <c r="D53" s="286"/>
      <c r="E53" s="286"/>
      <c r="F53" s="286"/>
      <c r="G53" s="285"/>
      <c r="H53" s="285"/>
    </row>
    <row r="54" spans="1:8" x14ac:dyDescent="0.2">
      <c r="A54" s="52" t="s">
        <v>124</v>
      </c>
      <c r="B54" s="43"/>
      <c r="C54" s="43"/>
      <c r="D54" s="43"/>
      <c r="E54" s="43"/>
      <c r="F54" s="2"/>
      <c r="G54" s="47"/>
      <c r="H54" s="47"/>
    </row>
    <row r="55" spans="1:8" x14ac:dyDescent="0.2">
      <c r="A55" s="65" t="s">
        <v>209</v>
      </c>
      <c r="B55" s="43"/>
      <c r="C55" s="43"/>
      <c r="D55" s="43"/>
      <c r="E55" s="43"/>
      <c r="F55" s="43"/>
      <c r="G55" s="1"/>
      <c r="H55" s="1"/>
    </row>
    <row r="56" spans="1:8" s="256" customFormat="1" x14ac:dyDescent="0.2">
      <c r="A56" s="265" t="s">
        <v>208</v>
      </c>
    </row>
    <row r="57" spans="1:8" x14ac:dyDescent="0.2">
      <c r="A57" s="81" t="s">
        <v>180</v>
      </c>
      <c r="B57" s="1"/>
      <c r="C57" s="1"/>
      <c r="D57" s="1"/>
      <c r="E57" s="1"/>
      <c r="F57" s="1"/>
      <c r="G57" s="1"/>
      <c r="H57" s="1"/>
    </row>
    <row r="58" spans="1:8" x14ac:dyDescent="0.2">
      <c r="A58" s="11" t="s">
        <v>137</v>
      </c>
      <c r="B58" s="1"/>
      <c r="C58" s="1"/>
      <c r="D58" s="1"/>
      <c r="E58" s="1"/>
      <c r="F58" s="1"/>
      <c r="G58" s="1"/>
      <c r="H58" s="1"/>
    </row>
    <row r="59" spans="1:8" x14ac:dyDescent="0.2">
      <c r="B59" s="1"/>
      <c r="C59" s="1"/>
      <c r="D59" s="1"/>
      <c r="E59" s="1"/>
      <c r="F59" s="1"/>
      <c r="G59" s="1"/>
      <c r="H59" s="1"/>
    </row>
    <row r="60" spans="1:8" x14ac:dyDescent="0.2">
      <c r="B60" s="1"/>
      <c r="C60" s="1"/>
      <c r="D60" s="1"/>
      <c r="E60" s="1"/>
      <c r="F60" s="1"/>
      <c r="G60" s="1"/>
      <c r="H60" s="1"/>
    </row>
    <row r="61" spans="1:8" x14ac:dyDescent="0.2">
      <c r="B61" s="1"/>
      <c r="C61" s="1"/>
      <c r="D61" s="1"/>
      <c r="E61" s="1"/>
      <c r="F61" s="1"/>
      <c r="G61" s="1"/>
      <c r="H61" s="1"/>
    </row>
    <row r="62" spans="1:8" x14ac:dyDescent="0.2">
      <c r="B62" s="1"/>
      <c r="C62" s="1"/>
      <c r="D62" s="1"/>
      <c r="E62" s="1"/>
      <c r="F62" s="1"/>
      <c r="G62" s="1"/>
      <c r="H62" s="1"/>
    </row>
    <row r="63" spans="1:8" x14ac:dyDescent="0.2">
      <c r="B63" s="1"/>
      <c r="C63" s="1"/>
      <c r="D63" s="1"/>
      <c r="E63" s="1"/>
      <c r="F63" s="1"/>
      <c r="G63" s="1"/>
      <c r="H63" s="1"/>
    </row>
    <row r="64" spans="1:8" x14ac:dyDescent="0.2">
      <c r="B64" s="1"/>
      <c r="C64" s="1"/>
      <c r="D64" s="1"/>
      <c r="E64" s="1"/>
      <c r="F64" s="1"/>
      <c r="G64" s="1"/>
      <c r="H64" s="1"/>
    </row>
    <row r="65" spans="2:8" x14ac:dyDescent="0.2">
      <c r="B65" s="1"/>
      <c r="C65" s="1"/>
      <c r="D65" s="1"/>
      <c r="E65" s="1"/>
      <c r="F65" s="1"/>
      <c r="G65" s="1"/>
      <c r="H65" s="1"/>
    </row>
    <row r="66" spans="2:8" x14ac:dyDescent="0.2">
      <c r="B66" s="1"/>
      <c r="C66" s="1"/>
      <c r="D66" s="1"/>
      <c r="E66" s="1"/>
      <c r="F66" s="1"/>
      <c r="G66" s="1"/>
      <c r="H66" s="1"/>
    </row>
    <row r="67" spans="2:8" x14ac:dyDescent="0.2">
      <c r="B67" s="1"/>
      <c r="C67" s="1"/>
      <c r="D67" s="1"/>
      <c r="E67" s="1"/>
      <c r="F67" s="1"/>
      <c r="G67" s="1"/>
      <c r="H67" s="1"/>
    </row>
    <row r="68" spans="2:8" x14ac:dyDescent="0.2">
      <c r="B68" s="1"/>
      <c r="C68" s="1"/>
      <c r="D68" s="1"/>
      <c r="E68" s="1"/>
      <c r="F68" s="1"/>
      <c r="G68" s="1"/>
      <c r="H68" s="1"/>
    </row>
    <row r="69" spans="2:8" x14ac:dyDescent="0.2">
      <c r="B69" s="1"/>
      <c r="C69" s="1"/>
      <c r="D69" s="1"/>
      <c r="E69" s="1"/>
      <c r="F69" s="1"/>
      <c r="G69" s="1"/>
      <c r="H69" s="1"/>
    </row>
    <row r="70" spans="2:8" x14ac:dyDescent="0.2">
      <c r="B70" s="1"/>
      <c r="C70" s="1"/>
      <c r="D70" s="1"/>
      <c r="E70" s="1"/>
      <c r="F70" s="1"/>
      <c r="G70" s="1"/>
      <c r="H70" s="1"/>
    </row>
    <row r="71" spans="2:8" x14ac:dyDescent="0.2">
      <c r="B71" s="1"/>
      <c r="C71" s="1"/>
      <c r="D71" s="1"/>
      <c r="E71" s="1"/>
      <c r="F71" s="1"/>
      <c r="G71" s="1"/>
      <c r="H71" s="1"/>
    </row>
    <row r="72" spans="2:8" x14ac:dyDescent="0.2">
      <c r="B72" s="1"/>
      <c r="C72" s="1"/>
      <c r="D72" s="1"/>
      <c r="E72" s="1"/>
      <c r="F72" s="1"/>
      <c r="G72" s="1"/>
      <c r="H72" s="1"/>
    </row>
    <row r="73" spans="2:8" x14ac:dyDescent="0.2">
      <c r="B73" s="1"/>
      <c r="C73" s="1"/>
      <c r="D73" s="1"/>
      <c r="E73" s="1"/>
      <c r="F73" s="1"/>
      <c r="G73" s="1"/>
      <c r="H73" s="1"/>
    </row>
    <row r="74" spans="2:8" x14ac:dyDescent="0.2">
      <c r="B74" s="1"/>
      <c r="C74" s="1"/>
      <c r="D74" s="1"/>
      <c r="E74" s="1"/>
      <c r="F74" s="1"/>
      <c r="G74" s="1"/>
      <c r="H74" s="1"/>
    </row>
    <row r="75" spans="2:8" x14ac:dyDescent="0.2">
      <c r="B75" s="1"/>
      <c r="C75" s="1"/>
      <c r="D75" s="1"/>
      <c r="E75" s="1"/>
      <c r="F75" s="1"/>
      <c r="G75" s="1"/>
      <c r="H75" s="1"/>
    </row>
    <row r="76" spans="2:8" x14ac:dyDescent="0.2">
      <c r="B76" s="1"/>
      <c r="C76" s="1"/>
      <c r="D76" s="1"/>
      <c r="E76" s="1"/>
      <c r="F76" s="1"/>
      <c r="G76" s="1"/>
      <c r="H76" s="1"/>
    </row>
    <row r="77" spans="2:8" x14ac:dyDescent="0.2">
      <c r="B77" s="1"/>
      <c r="C77" s="1"/>
      <c r="D77" s="1"/>
      <c r="E77" s="1"/>
      <c r="F77" s="1"/>
      <c r="G77" s="1"/>
      <c r="H77" s="1"/>
    </row>
    <row r="78" spans="2:8" x14ac:dyDescent="0.2">
      <c r="B78" s="1"/>
      <c r="C78" s="1"/>
      <c r="D78" s="1"/>
      <c r="E78" s="1"/>
      <c r="F78" s="1"/>
      <c r="G78" s="1"/>
      <c r="H78" s="1"/>
    </row>
    <row r="79" spans="2:8" x14ac:dyDescent="0.2">
      <c r="B79" s="1"/>
      <c r="C79" s="1"/>
      <c r="D79" s="1"/>
      <c r="E79" s="1"/>
      <c r="F79" s="1"/>
      <c r="G79" s="1"/>
      <c r="H79" s="1"/>
    </row>
    <row r="80" spans="2:8" x14ac:dyDescent="0.2">
      <c r="B80" s="1"/>
      <c r="C80" s="1"/>
      <c r="D80" s="1"/>
      <c r="E80" s="1"/>
      <c r="F80" s="1"/>
      <c r="G80" s="1"/>
      <c r="H80" s="1"/>
    </row>
    <row r="81" spans="2:8" x14ac:dyDescent="0.2">
      <c r="B81" s="1"/>
      <c r="C81" s="1"/>
      <c r="D81" s="1"/>
      <c r="E81" s="1"/>
      <c r="F81" s="1"/>
      <c r="G81" s="1"/>
      <c r="H81" s="1"/>
    </row>
    <row r="82" spans="2:8" x14ac:dyDescent="0.2">
      <c r="B82" s="1"/>
      <c r="C82" s="1"/>
      <c r="D82" s="1"/>
      <c r="E82" s="1"/>
      <c r="F82" s="1"/>
      <c r="G82" s="1"/>
      <c r="H82" s="1"/>
    </row>
    <row r="83" spans="2:8" x14ac:dyDescent="0.2">
      <c r="B83" s="1"/>
      <c r="C83" s="1"/>
      <c r="D83" s="1"/>
      <c r="E83" s="1"/>
      <c r="F83" s="1"/>
      <c r="G83" s="1"/>
      <c r="H83" s="1"/>
    </row>
    <row r="84" spans="2:8" x14ac:dyDescent="0.2">
      <c r="B84" s="1"/>
      <c r="C84" s="1"/>
      <c r="D84" s="1"/>
      <c r="E84" s="1"/>
      <c r="F84" s="1"/>
      <c r="G84" s="1"/>
      <c r="H84" s="1"/>
    </row>
    <row r="85" spans="2:8" x14ac:dyDescent="0.2">
      <c r="B85" s="1"/>
      <c r="C85" s="3"/>
    </row>
    <row r="86" spans="2:8" x14ac:dyDescent="0.2">
      <c r="B86" s="1"/>
      <c r="C86" s="3"/>
    </row>
    <row r="87" spans="2:8" x14ac:dyDescent="0.2">
      <c r="B87" s="1"/>
      <c r="C87" s="3"/>
    </row>
    <row r="90" spans="2:8" x14ac:dyDescent="0.2">
      <c r="B90" s="1"/>
      <c r="C90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rowBreaks count="1" manualBreakCount="1">
    <brk id="59" max="7" man="1"/>
  </rowBreaks>
  <ignoredErrors>
    <ignoredError sqref="H5:H19 H29:H46 H20:H25 H47:H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 x14ac:dyDescent="0.25">
      <c r="A1" s="8" t="s">
        <v>54</v>
      </c>
      <c r="B1" s="7"/>
    </row>
    <row r="2" spans="1:9" ht="9" customHeight="1" x14ac:dyDescent="0.25">
      <c r="A2" s="92"/>
      <c r="B2" s="9"/>
    </row>
    <row r="3" spans="1:9" ht="27" x14ac:dyDescent="0.2">
      <c r="C3" s="165" t="s">
        <v>181</v>
      </c>
      <c r="D3" s="165" t="s">
        <v>182</v>
      </c>
      <c r="E3" s="165" t="s">
        <v>154</v>
      </c>
      <c r="F3" s="164" t="s">
        <v>45</v>
      </c>
      <c r="G3" s="164" t="s">
        <v>44</v>
      </c>
      <c r="H3" s="170" t="s">
        <v>41</v>
      </c>
    </row>
    <row r="4" spans="1:9" ht="15" customHeight="1" x14ac:dyDescent="0.2">
      <c r="A4" s="67" t="s">
        <v>43</v>
      </c>
      <c r="B4" s="86">
        <v>1998</v>
      </c>
      <c r="C4" s="66">
        <v>438.39299999999997</v>
      </c>
      <c r="D4" s="66">
        <v>269.26100000000002</v>
      </c>
      <c r="E4" s="66">
        <v>35.076999999999998</v>
      </c>
      <c r="F4" s="66">
        <v>169.28</v>
      </c>
      <c r="G4" s="66">
        <v>62.877000000000002</v>
      </c>
      <c r="H4" s="66">
        <f>SUM(C4:G4)</f>
        <v>974.88799999999992</v>
      </c>
      <c r="I4" s="1"/>
    </row>
    <row r="5" spans="1:9" ht="15" customHeight="1" x14ac:dyDescent="0.2">
      <c r="A5" s="6"/>
      <c r="B5" s="87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 x14ac:dyDescent="0.2">
      <c r="A6" s="15"/>
      <c r="B6" s="87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 x14ac:dyDescent="0.2">
      <c r="A7" s="15"/>
      <c r="B7" s="87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 x14ac:dyDescent="0.2">
      <c r="A8" s="15"/>
      <c r="B8" s="87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 x14ac:dyDescent="0.2">
      <c r="A9" s="15"/>
      <c r="B9" s="87">
        <v>2003</v>
      </c>
      <c r="C9" s="88">
        <v>555.755</v>
      </c>
      <c r="D9" s="88">
        <v>387.17899999999997</v>
      </c>
      <c r="E9" s="88">
        <v>42.633000000000003</v>
      </c>
      <c r="F9" s="89">
        <v>290.76900000000001</v>
      </c>
      <c r="G9" s="28">
        <v>107.446</v>
      </c>
      <c r="H9" s="24">
        <f t="shared" si="0"/>
        <v>1383.7819999999999</v>
      </c>
    </row>
    <row r="10" spans="1:9" ht="15" customHeight="1" x14ac:dyDescent="0.2">
      <c r="A10" s="15"/>
      <c r="B10" s="87">
        <v>2004</v>
      </c>
      <c r="C10" s="88">
        <v>568.87</v>
      </c>
      <c r="D10" s="88">
        <v>398.80799999999999</v>
      </c>
      <c r="E10" s="88">
        <v>42.243000000000002</v>
      </c>
      <c r="F10" s="89">
        <v>328.32100000000003</v>
      </c>
      <c r="G10" s="28">
        <v>113.372</v>
      </c>
      <c r="H10" s="24">
        <f t="shared" si="0"/>
        <v>1451.6140000000003</v>
      </c>
    </row>
    <row r="11" spans="1:9" ht="15" customHeight="1" x14ac:dyDescent="0.2">
      <c r="A11" s="15"/>
      <c r="B11" s="87">
        <v>2005</v>
      </c>
      <c r="C11" s="88">
        <v>617.61099999999999</v>
      </c>
      <c r="D11" s="88">
        <v>461.57799999999997</v>
      </c>
      <c r="E11" s="88">
        <v>55.598999999999997</v>
      </c>
      <c r="F11" s="89">
        <v>363.39800000000002</v>
      </c>
      <c r="G11" s="28">
        <v>142.512</v>
      </c>
      <c r="H11" s="24">
        <f t="shared" si="0"/>
        <v>1640.6979999999996</v>
      </c>
    </row>
    <row r="12" spans="1:9" ht="15" customHeight="1" x14ac:dyDescent="0.2">
      <c r="A12" s="15"/>
      <c r="B12" s="87">
        <v>2006</v>
      </c>
      <c r="C12" s="1">
        <v>712.41537755574598</v>
      </c>
      <c r="D12" s="82">
        <v>516.74192820458097</v>
      </c>
      <c r="E12" s="88">
        <v>70.397602876271293</v>
      </c>
      <c r="F12" s="89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 x14ac:dyDescent="0.2">
      <c r="A13" s="15"/>
      <c r="B13" s="87">
        <v>2007</v>
      </c>
      <c r="C13" s="1">
        <v>870.47071665500005</v>
      </c>
      <c r="D13" s="82">
        <v>532.76580509399992</v>
      </c>
      <c r="E13" s="82">
        <v>62.712988087999996</v>
      </c>
      <c r="F13" s="82">
        <v>405.41907737678105</v>
      </c>
      <c r="G13" s="82">
        <v>160.18333737473958</v>
      </c>
      <c r="H13" s="24">
        <f>SUM(C13:G13)</f>
        <v>2031.5519245885207</v>
      </c>
    </row>
    <row r="14" spans="1:9" ht="15" customHeight="1" x14ac:dyDescent="0.2">
      <c r="A14" s="15"/>
      <c r="B14" s="87">
        <v>2008</v>
      </c>
      <c r="C14" s="1">
        <v>945.29706054199994</v>
      </c>
      <c r="D14" s="82">
        <v>618.53067589700004</v>
      </c>
      <c r="E14" s="82">
        <v>92.772111279000001</v>
      </c>
      <c r="F14" s="82">
        <v>365.18829955558942</v>
      </c>
      <c r="G14" s="82">
        <v>170.049296911</v>
      </c>
      <c r="H14" s="24">
        <f>SUM(C14:G14)</f>
        <v>2191.8374441845895</v>
      </c>
    </row>
    <row r="15" spans="1:9" ht="15" customHeight="1" x14ac:dyDescent="0.2">
      <c r="A15" s="15"/>
      <c r="B15" s="87">
        <v>2009</v>
      </c>
      <c r="C15" s="1">
        <v>986.88457072900007</v>
      </c>
      <c r="D15" s="82">
        <v>626.65191419899998</v>
      </c>
      <c r="E15" s="82">
        <v>81.401383073999995</v>
      </c>
      <c r="F15" s="82">
        <v>462.16432420485501</v>
      </c>
      <c r="G15" s="82">
        <v>148.92083609299999</v>
      </c>
      <c r="H15" s="24">
        <f>SUM(C15:G15)</f>
        <v>2306.023028299855</v>
      </c>
    </row>
    <row r="16" spans="1:9" ht="15" customHeight="1" x14ac:dyDescent="0.2">
      <c r="A16" s="15"/>
      <c r="B16" s="87">
        <v>2010</v>
      </c>
      <c r="C16" s="1">
        <v>1080.4037970930001</v>
      </c>
      <c r="D16" s="82">
        <v>637.56631049099997</v>
      </c>
      <c r="E16" s="82">
        <v>67.712916297999996</v>
      </c>
      <c r="F16" s="82">
        <v>439.13406058999999</v>
      </c>
      <c r="G16" s="82">
        <v>215.267747316</v>
      </c>
      <c r="H16" s="24">
        <f>SUM(C16:G16)</f>
        <v>2440.084831788</v>
      </c>
    </row>
    <row r="17" spans="1:9" ht="15" customHeight="1" x14ac:dyDescent="0.2">
      <c r="A17" s="15"/>
      <c r="B17" s="87">
        <v>2011</v>
      </c>
      <c r="C17" s="1">
        <v>1172.9564895020001</v>
      </c>
      <c r="D17" s="82">
        <v>671.31369522299997</v>
      </c>
      <c r="E17" s="82">
        <v>67.639774922000001</v>
      </c>
      <c r="F17" s="82">
        <v>691.18887763400005</v>
      </c>
      <c r="G17" s="82">
        <v>215.74838405599999</v>
      </c>
      <c r="H17" s="24">
        <f>SUM(C17:G17)</f>
        <v>2818.8472213370001</v>
      </c>
    </row>
    <row r="18" spans="1:9" ht="15" customHeight="1" x14ac:dyDescent="0.2">
      <c r="A18" s="15"/>
      <c r="B18" s="287">
        <v>2012</v>
      </c>
      <c r="C18" s="1">
        <v>1269.403419217</v>
      </c>
      <c r="D18" s="82">
        <v>705.64715072199999</v>
      </c>
      <c r="E18" s="82">
        <v>79.837867262000003</v>
      </c>
      <c r="F18" s="82">
        <v>678.32593026699999</v>
      </c>
      <c r="G18" s="82">
        <v>216.65916964600001</v>
      </c>
      <c r="H18" s="24">
        <f t="shared" ref="H18:H19" si="1">SUM(C18:G18)</f>
        <v>2949.8735371140001</v>
      </c>
    </row>
    <row r="19" spans="1:9" ht="15" customHeight="1" x14ac:dyDescent="0.2">
      <c r="A19" s="15"/>
      <c r="B19" s="287">
        <v>2013</v>
      </c>
      <c r="C19" s="1">
        <v>1339.158979586</v>
      </c>
      <c r="D19" s="82">
        <v>724.62863626800004</v>
      </c>
      <c r="E19" s="82">
        <v>83.228851982999998</v>
      </c>
      <c r="F19" s="82">
        <v>759.49291643000004</v>
      </c>
      <c r="G19" s="82">
        <v>249.97920345200001</v>
      </c>
      <c r="H19" s="24">
        <f t="shared" si="1"/>
        <v>3156.4885877190004</v>
      </c>
    </row>
    <row r="20" spans="1:9" ht="15" customHeight="1" x14ac:dyDescent="0.2">
      <c r="A20" s="15"/>
      <c r="B20" s="287">
        <v>2014</v>
      </c>
      <c r="C20" s="1">
        <v>1415.326506464</v>
      </c>
      <c r="D20" s="82">
        <v>759.98121490899996</v>
      </c>
      <c r="E20" s="82">
        <v>147.193198112</v>
      </c>
      <c r="F20" s="82">
        <v>849.31543420000003</v>
      </c>
      <c r="G20" s="82">
        <v>284.37240629799999</v>
      </c>
      <c r="H20" s="24">
        <f>SUM(C20:G20)</f>
        <v>3456.1887599829997</v>
      </c>
    </row>
    <row r="21" spans="1:9" ht="15" customHeight="1" x14ac:dyDescent="0.2">
      <c r="A21" s="15"/>
      <c r="B21" s="287">
        <v>2015</v>
      </c>
      <c r="C21" s="1">
        <v>1549.4798310000001</v>
      </c>
      <c r="D21" s="82">
        <v>823.3039698</v>
      </c>
      <c r="E21" s="82">
        <v>138.9361686</v>
      </c>
      <c r="F21" s="82">
        <v>789.3487963</v>
      </c>
      <c r="G21" s="82">
        <v>260.7053702</v>
      </c>
      <c r="H21" s="24">
        <f>SUM(C21:G21)</f>
        <v>3561.7741358999997</v>
      </c>
    </row>
    <row r="22" spans="1:9" ht="15" customHeight="1" x14ac:dyDescent="0.2">
      <c r="A22" s="15"/>
      <c r="B22" s="287">
        <v>2016</v>
      </c>
      <c r="C22" s="1">
        <v>1679.3150000000001</v>
      </c>
      <c r="D22" s="82">
        <v>903.755</v>
      </c>
      <c r="E22" s="82">
        <v>151.017</v>
      </c>
      <c r="F22" s="82">
        <v>883.58500000000004</v>
      </c>
      <c r="G22" s="82">
        <v>308.83999999999997</v>
      </c>
      <c r="H22" s="24">
        <f>SUM(C22:G22)</f>
        <v>3926.5120000000002</v>
      </c>
    </row>
    <row r="23" spans="1:9" ht="9" customHeight="1" x14ac:dyDescent="0.2">
      <c r="A23" s="61"/>
      <c r="B23" s="104"/>
      <c r="C23" s="66"/>
      <c r="D23" s="66"/>
      <c r="E23" s="66"/>
      <c r="F23" s="66"/>
      <c r="G23" s="66"/>
      <c r="H23" s="66"/>
    </row>
    <row r="24" spans="1:9" ht="15" customHeight="1" x14ac:dyDescent="0.2">
      <c r="A24" s="17" t="s">
        <v>183</v>
      </c>
      <c r="B24" s="87">
        <v>1998</v>
      </c>
      <c r="C24" s="24">
        <v>205.53</v>
      </c>
      <c r="D24" s="24">
        <v>441.40300000000002</v>
      </c>
      <c r="E24" s="24">
        <v>47.176000000000002</v>
      </c>
      <c r="F24" s="24">
        <v>235.48</v>
      </c>
      <c r="G24" s="24">
        <v>68.382000000000005</v>
      </c>
      <c r="H24" s="24">
        <f>SUM(C24:G24)</f>
        <v>997.971</v>
      </c>
    </row>
    <row r="25" spans="1:9" ht="15" customHeight="1" x14ac:dyDescent="0.2">
      <c r="A25" s="15"/>
      <c r="B25" s="87">
        <v>1999</v>
      </c>
      <c r="C25" s="24">
        <v>225.398</v>
      </c>
      <c r="D25" s="24">
        <v>488.745</v>
      </c>
      <c r="E25" s="24">
        <v>52.793999999999997</v>
      </c>
      <c r="F25" s="24">
        <v>240.959</v>
      </c>
      <c r="G25" s="24">
        <v>57.527999999999999</v>
      </c>
      <c r="H25" s="24">
        <f t="shared" ref="H25:H37" si="2">SUM(C25:G25)</f>
        <v>1065.424</v>
      </c>
    </row>
    <row r="26" spans="1:9" ht="15" customHeight="1" x14ac:dyDescent="0.2">
      <c r="A26" s="6"/>
      <c r="B26" s="87">
        <v>2000</v>
      </c>
      <c r="C26" s="24">
        <v>263.07400000000001</v>
      </c>
      <c r="D26" s="24">
        <v>546.38800000000003</v>
      </c>
      <c r="E26" s="24">
        <v>59.161999999999999</v>
      </c>
      <c r="F26" s="24">
        <v>317.51799999999997</v>
      </c>
      <c r="G26" s="24">
        <v>88.22</v>
      </c>
      <c r="H26" s="24">
        <f t="shared" si="2"/>
        <v>1274.3620000000001</v>
      </c>
    </row>
    <row r="27" spans="1:9" ht="15" customHeight="1" x14ac:dyDescent="0.2">
      <c r="A27" s="6"/>
      <c r="B27" s="87">
        <v>2001</v>
      </c>
      <c r="C27" s="24">
        <v>280.97899999999998</v>
      </c>
      <c r="D27" s="24">
        <v>640.08100000000002</v>
      </c>
      <c r="E27" s="24">
        <v>73.872</v>
      </c>
      <c r="F27" s="24">
        <v>350.57799999999997</v>
      </c>
      <c r="G27" s="24">
        <v>34.963000000000001</v>
      </c>
      <c r="H27" s="24">
        <f t="shared" si="2"/>
        <v>1380.4729999999997</v>
      </c>
      <c r="I27" t="s">
        <v>1</v>
      </c>
    </row>
    <row r="28" spans="1:9" ht="15" customHeight="1" x14ac:dyDescent="0.2">
      <c r="A28" s="6"/>
      <c r="B28" s="87">
        <v>2002</v>
      </c>
      <c r="C28" s="24">
        <v>294.16000000000003</v>
      </c>
      <c r="D28" s="24">
        <v>636.86900000000003</v>
      </c>
      <c r="E28" s="24">
        <v>60.209000000000003</v>
      </c>
      <c r="F28" s="24">
        <v>354.928</v>
      </c>
      <c r="G28" s="24">
        <v>63.628</v>
      </c>
      <c r="H28" s="24">
        <f t="shared" si="2"/>
        <v>1409.7940000000001</v>
      </c>
    </row>
    <row r="29" spans="1:9" ht="15" customHeight="1" x14ac:dyDescent="0.2">
      <c r="A29" s="6"/>
      <c r="B29" s="87">
        <v>2003</v>
      </c>
      <c r="C29" s="24">
        <v>298.45</v>
      </c>
      <c r="D29" s="24">
        <v>612.71799999999996</v>
      </c>
      <c r="E29" s="24">
        <v>38.962000000000003</v>
      </c>
      <c r="F29" s="24">
        <v>333.60199999999998</v>
      </c>
      <c r="G29" s="24">
        <v>83.081000000000003</v>
      </c>
      <c r="H29" s="24">
        <f t="shared" si="2"/>
        <v>1366.8129999999999</v>
      </c>
    </row>
    <row r="30" spans="1:9" ht="15" customHeight="1" x14ac:dyDescent="0.2">
      <c r="A30" s="6"/>
      <c r="B30" s="87">
        <v>2004</v>
      </c>
      <c r="C30" s="24">
        <v>313.50400000000002</v>
      </c>
      <c r="D30" s="24">
        <v>628.01599999999996</v>
      </c>
      <c r="E30" s="24">
        <v>41.536999999999999</v>
      </c>
      <c r="F30" s="24">
        <v>398.06599999999997</v>
      </c>
      <c r="G30" s="24">
        <v>65.328000000000003</v>
      </c>
      <c r="H30" s="24">
        <f t="shared" si="2"/>
        <v>1446.451</v>
      </c>
    </row>
    <row r="31" spans="1:9" ht="15" customHeight="1" x14ac:dyDescent="0.2">
      <c r="A31" s="6"/>
      <c r="B31" s="87">
        <v>2005</v>
      </c>
      <c r="C31" s="24">
        <v>351.22199999999998</v>
      </c>
      <c r="D31" s="24">
        <v>742.55600000000004</v>
      </c>
      <c r="E31" s="24">
        <v>49.311999999999998</v>
      </c>
      <c r="F31" s="24">
        <v>532.80999999999995</v>
      </c>
      <c r="G31" s="24">
        <v>53.597000000000001</v>
      </c>
      <c r="H31" s="24">
        <f t="shared" si="2"/>
        <v>1729.4969999999998</v>
      </c>
    </row>
    <row r="32" spans="1:9" ht="15" customHeight="1" x14ac:dyDescent="0.2">
      <c r="A32" s="6"/>
      <c r="B32" s="87">
        <v>2006</v>
      </c>
      <c r="C32" s="24">
        <v>401.34568114142996</v>
      </c>
      <c r="D32" s="24">
        <v>829.14050113438998</v>
      </c>
      <c r="E32" s="24">
        <v>67.59957072200001</v>
      </c>
      <c r="F32" s="24">
        <v>665.12977249418805</v>
      </c>
      <c r="G32" s="24">
        <v>80.980065728460602</v>
      </c>
      <c r="H32" s="24">
        <f t="shared" si="2"/>
        <v>2044.1955912204685</v>
      </c>
    </row>
    <row r="33" spans="1:10" ht="15" customHeight="1" x14ac:dyDescent="0.2">
      <c r="A33" s="6"/>
      <c r="B33" s="87">
        <v>2007</v>
      </c>
      <c r="C33" s="24">
        <v>648.36800000000005</v>
      </c>
      <c r="D33" s="24">
        <v>1094.4112183</v>
      </c>
      <c r="E33" s="24">
        <v>97.399000000000001</v>
      </c>
      <c r="F33" s="24">
        <v>800.54937139999993</v>
      </c>
      <c r="G33" s="24">
        <v>98.161945099999997</v>
      </c>
      <c r="H33" s="24">
        <f t="shared" si="2"/>
        <v>2738.8895348000001</v>
      </c>
    </row>
    <row r="34" spans="1:10" ht="15" customHeight="1" x14ac:dyDescent="0.2">
      <c r="A34" s="6"/>
      <c r="B34" s="87">
        <v>2008</v>
      </c>
      <c r="C34" s="24">
        <v>718.0007522075</v>
      </c>
      <c r="D34" s="24">
        <v>1219.9836673404272</v>
      </c>
      <c r="E34" s="24">
        <v>92.653365762999996</v>
      </c>
      <c r="F34" s="24">
        <v>945.78848207720421</v>
      </c>
      <c r="G34" s="24">
        <v>53.373137655374805</v>
      </c>
      <c r="H34" s="24">
        <f t="shared" si="2"/>
        <v>3029.7994050435059</v>
      </c>
    </row>
    <row r="35" spans="1:10" ht="15" customHeight="1" x14ac:dyDescent="0.2">
      <c r="A35" s="6"/>
      <c r="B35" s="87">
        <v>2009</v>
      </c>
      <c r="C35" s="24">
        <v>761.13012514515003</v>
      </c>
      <c r="D35" s="24">
        <v>1052.121149476</v>
      </c>
      <c r="E35" s="24">
        <v>125.728473327</v>
      </c>
      <c r="F35" s="24">
        <v>903.29516013288799</v>
      </c>
      <c r="G35" s="24">
        <v>57.291259673633597</v>
      </c>
      <c r="H35" s="24">
        <f t="shared" si="2"/>
        <v>2899.5661677546718</v>
      </c>
    </row>
    <row r="36" spans="1:10" ht="15" customHeight="1" x14ac:dyDescent="0.2">
      <c r="A36" s="6"/>
      <c r="B36" s="87">
        <v>2010</v>
      </c>
      <c r="C36" s="24">
        <v>817.38740322600006</v>
      </c>
      <c r="D36" s="24">
        <v>1059.6595451600001</v>
      </c>
      <c r="E36" s="24">
        <v>63.540391071999998</v>
      </c>
      <c r="F36" s="24">
        <v>858.66128337999999</v>
      </c>
      <c r="G36" s="24">
        <v>109.745773375</v>
      </c>
      <c r="H36" s="24">
        <f t="shared" si="2"/>
        <v>2908.9943962130001</v>
      </c>
    </row>
    <row r="37" spans="1:10" ht="15" customHeight="1" x14ac:dyDescent="0.2">
      <c r="A37" s="6"/>
      <c r="B37" s="87">
        <v>2011</v>
      </c>
      <c r="C37" s="24">
        <v>866.348857641</v>
      </c>
      <c r="D37" s="24">
        <v>1148.279174642</v>
      </c>
      <c r="E37" s="24">
        <v>67.939131000000003</v>
      </c>
      <c r="F37" s="24">
        <v>884.42629171999999</v>
      </c>
      <c r="G37" s="24">
        <v>100.53633143899999</v>
      </c>
      <c r="H37" s="24">
        <f t="shared" si="2"/>
        <v>3067.5297864419999</v>
      </c>
    </row>
    <row r="38" spans="1:10" ht="15" customHeight="1" x14ac:dyDescent="0.2">
      <c r="A38" s="6"/>
      <c r="B38" s="287">
        <v>2012</v>
      </c>
      <c r="C38" s="24">
        <v>967.94315965500004</v>
      </c>
      <c r="D38" s="24">
        <v>1162.8457193710001</v>
      </c>
      <c r="E38" s="24">
        <v>56.455758000000003</v>
      </c>
      <c r="F38" s="24">
        <v>970.72525447700002</v>
      </c>
      <c r="G38" s="24">
        <v>106.139563874</v>
      </c>
      <c r="H38" s="24">
        <f>SUM(C38:G38)</f>
        <v>3264.1094553770004</v>
      </c>
    </row>
    <row r="39" spans="1:10" ht="15" customHeight="1" x14ac:dyDescent="0.2">
      <c r="A39" s="6"/>
      <c r="B39" s="287">
        <v>2013</v>
      </c>
      <c r="C39" s="24">
        <v>1004.821283926</v>
      </c>
      <c r="D39" s="24">
        <v>1147.8152803529999</v>
      </c>
      <c r="E39" s="24">
        <v>52.670448</v>
      </c>
      <c r="F39" s="24">
        <v>1038.179320342</v>
      </c>
      <c r="G39" s="24">
        <v>97.984567431000002</v>
      </c>
      <c r="H39" s="24">
        <f>SUM(C39:G39)</f>
        <v>3341.4709000519997</v>
      </c>
    </row>
    <row r="40" spans="1:10" ht="15" customHeight="1" x14ac:dyDescent="0.2">
      <c r="A40" s="6"/>
      <c r="B40" s="287">
        <v>2014</v>
      </c>
      <c r="C40" s="24">
        <v>1057.4084190999999</v>
      </c>
      <c r="D40" s="24">
        <v>1212.0526838999999</v>
      </c>
      <c r="E40" s="24">
        <v>126.0274308</v>
      </c>
      <c r="F40" s="24">
        <v>1219.2664758000001</v>
      </c>
      <c r="G40" s="24">
        <v>131.28540709999999</v>
      </c>
      <c r="H40" s="24">
        <f t="shared" ref="H40:H41" si="3">SUM(C40:G40)</f>
        <v>3746.0404166999997</v>
      </c>
    </row>
    <row r="41" spans="1:10" ht="15" customHeight="1" x14ac:dyDescent="0.2">
      <c r="A41" s="6"/>
      <c r="B41" s="287">
        <v>2015</v>
      </c>
      <c r="C41" s="24">
        <v>1137.6612035000001</v>
      </c>
      <c r="D41" s="24">
        <v>1249.1334752</v>
      </c>
      <c r="E41" s="24">
        <v>99.504988400000002</v>
      </c>
      <c r="F41" s="24">
        <v>1256.1785877</v>
      </c>
      <c r="G41" s="24">
        <v>74.784647300000003</v>
      </c>
      <c r="H41" s="24">
        <f t="shared" si="3"/>
        <v>3817.2629021000002</v>
      </c>
    </row>
    <row r="42" spans="1:10" ht="15" customHeight="1" x14ac:dyDescent="0.2">
      <c r="A42" s="6"/>
      <c r="B42" s="287">
        <v>2016</v>
      </c>
      <c r="C42" s="24">
        <v>1189.761</v>
      </c>
      <c r="D42" s="24">
        <v>1287.6020000000001</v>
      </c>
      <c r="E42" s="24">
        <v>136.27000000000001</v>
      </c>
      <c r="F42" s="24">
        <v>1344.537</v>
      </c>
      <c r="G42" s="24">
        <v>163.91499999999999</v>
      </c>
      <c r="H42" s="24">
        <f>SUM(C42:G42)</f>
        <v>4122.085</v>
      </c>
    </row>
    <row r="43" spans="1:10" ht="9" customHeight="1" x14ac:dyDescent="0.2">
      <c r="A43" s="36"/>
      <c r="B43" s="171"/>
      <c r="C43" s="172"/>
      <c r="D43" s="172"/>
      <c r="E43" s="172"/>
      <c r="F43" s="172"/>
      <c r="G43" s="172"/>
      <c r="H43" s="172"/>
    </row>
    <row r="44" spans="1:10" x14ac:dyDescent="0.2">
      <c r="A44" s="84" t="s">
        <v>239</v>
      </c>
      <c r="B44" s="74"/>
      <c r="C44" s="74"/>
      <c r="D44" s="74"/>
      <c r="E44" s="74"/>
      <c r="F44" s="74"/>
      <c r="G44" s="74"/>
      <c r="H44" s="74"/>
      <c r="I44" s="43"/>
      <c r="J44" s="43"/>
    </row>
    <row r="45" spans="1:10" s="94" customFormat="1" x14ac:dyDescent="0.2">
      <c r="A45" s="64" t="s">
        <v>155</v>
      </c>
    </row>
    <row r="46" spans="1:10" s="94" customFormat="1" x14ac:dyDescent="0.2">
      <c r="A46" s="64" t="s">
        <v>212</v>
      </c>
    </row>
    <row r="47" spans="1:10" x14ac:dyDescent="0.2">
      <c r="A47" s="84" t="s">
        <v>53</v>
      </c>
      <c r="B47" s="43"/>
      <c r="C47" s="43"/>
      <c r="D47" s="43"/>
      <c r="E47" s="43"/>
      <c r="F47" s="43"/>
      <c r="G47" s="43"/>
      <c r="H47" s="43"/>
    </row>
    <row r="48" spans="1:10" x14ac:dyDescent="0.2">
      <c r="A48" s="65" t="s">
        <v>247</v>
      </c>
      <c r="B48" s="43"/>
      <c r="C48" s="43"/>
      <c r="D48" s="43"/>
      <c r="E48" s="43"/>
      <c r="F48" s="43"/>
      <c r="G48" s="43"/>
      <c r="H48" s="43"/>
    </row>
    <row r="49" spans="1:9" x14ac:dyDescent="0.2">
      <c r="A49" s="65" t="s">
        <v>246</v>
      </c>
      <c r="B49" s="1"/>
      <c r="C49" s="1"/>
      <c r="D49" s="1"/>
      <c r="E49" s="1"/>
      <c r="F49" s="1"/>
      <c r="G49" s="1"/>
    </row>
    <row r="50" spans="1:9" x14ac:dyDescent="0.2">
      <c r="A50" s="19" t="s">
        <v>189</v>
      </c>
    </row>
    <row r="51" spans="1:9" x14ac:dyDescent="0.2">
      <c r="A51" s="11" t="s">
        <v>156</v>
      </c>
      <c r="B51" s="1"/>
      <c r="C51" s="1"/>
      <c r="D51" s="1"/>
      <c r="E51" s="1"/>
      <c r="F51" s="1"/>
      <c r="G51" s="1"/>
    </row>
    <row r="52" spans="1:9" x14ac:dyDescent="0.2">
      <c r="B52" s="1"/>
      <c r="C52" s="1"/>
      <c r="D52" s="1"/>
      <c r="E52" s="1"/>
      <c r="F52" s="1"/>
      <c r="G52" s="1"/>
    </row>
    <row r="53" spans="1:9" x14ac:dyDescent="0.2">
      <c r="B53" s="1"/>
      <c r="C53" s="1"/>
      <c r="D53" s="1"/>
      <c r="E53" s="1"/>
      <c r="F53" s="1"/>
      <c r="G53" s="1"/>
    </row>
    <row r="54" spans="1:9" x14ac:dyDescent="0.2">
      <c r="B54" s="10"/>
      <c r="C54" s="10"/>
      <c r="D54" s="10"/>
      <c r="E54" s="10"/>
      <c r="F54" s="10"/>
      <c r="G54" s="10"/>
      <c r="H54" s="6"/>
      <c r="I54" s="6"/>
    </row>
    <row r="55" spans="1:9" x14ac:dyDescent="0.2">
      <c r="B55" s="10"/>
      <c r="C55" s="10"/>
      <c r="D55" s="10"/>
      <c r="E55" s="10"/>
      <c r="F55" s="10"/>
      <c r="G55" s="10"/>
      <c r="H55" s="6"/>
      <c r="I55" s="6"/>
    </row>
    <row r="56" spans="1:9" x14ac:dyDescent="0.2">
      <c r="A56" s="6"/>
      <c r="B56" s="10"/>
      <c r="C56" s="10"/>
      <c r="D56" s="10"/>
      <c r="E56" s="10"/>
      <c r="F56" s="10"/>
      <c r="G56" s="10"/>
      <c r="H56" s="6"/>
      <c r="I56" s="6"/>
    </row>
    <row r="57" spans="1:9" ht="15.75" x14ac:dyDescent="0.25">
      <c r="A57" s="29"/>
      <c r="B57" s="10"/>
      <c r="C57" s="10"/>
      <c r="D57" s="10"/>
      <c r="E57" s="10"/>
      <c r="F57" s="10"/>
      <c r="G57" s="10"/>
      <c r="H57" s="6"/>
      <c r="I57" s="6"/>
    </row>
    <row r="58" spans="1:9" x14ac:dyDescent="0.2">
      <c r="A58" s="6"/>
      <c r="B58" s="10"/>
      <c r="C58" s="10"/>
      <c r="D58" s="10"/>
      <c r="E58" s="10"/>
      <c r="F58" s="10"/>
      <c r="G58" s="10"/>
      <c r="H58" s="6"/>
      <c r="I58" s="6"/>
    </row>
    <row r="59" spans="1:9" x14ac:dyDescent="0.2">
      <c r="A59" s="6"/>
      <c r="B59" s="10"/>
      <c r="C59" s="10"/>
      <c r="D59" s="10"/>
      <c r="E59" s="10"/>
      <c r="F59" s="10"/>
      <c r="G59" s="10"/>
      <c r="H59" s="6"/>
      <c r="I59" s="6"/>
    </row>
    <row r="60" spans="1:9" x14ac:dyDescent="0.2">
      <c r="A60" s="6"/>
      <c r="B60" s="10"/>
      <c r="C60" s="10"/>
      <c r="D60" s="10"/>
      <c r="E60" s="10"/>
      <c r="F60" s="10"/>
      <c r="G60" s="10"/>
      <c r="H60" s="6"/>
      <c r="I60" s="6"/>
    </row>
    <row r="61" spans="1:9" x14ac:dyDescent="0.2">
      <c r="A61" s="6"/>
      <c r="B61" s="10"/>
      <c r="C61" s="10"/>
      <c r="D61" s="10"/>
      <c r="E61" s="10"/>
      <c r="F61" s="10"/>
      <c r="G61" s="10"/>
      <c r="H61" s="6"/>
      <c r="I61" s="6"/>
    </row>
    <row r="62" spans="1:9" x14ac:dyDescent="0.2">
      <c r="A62" s="6"/>
      <c r="B62" s="10"/>
      <c r="C62" s="10"/>
      <c r="D62" s="10"/>
      <c r="E62" s="10"/>
      <c r="F62" s="10"/>
      <c r="G62" s="10"/>
      <c r="H62" s="6"/>
      <c r="I62" s="6"/>
    </row>
    <row r="63" spans="1:9" x14ac:dyDescent="0.2">
      <c r="A63" s="6"/>
      <c r="B63" s="10"/>
      <c r="C63" s="10"/>
      <c r="D63" s="10"/>
      <c r="E63" s="10"/>
      <c r="F63" s="10"/>
      <c r="G63" s="10"/>
      <c r="H63" s="6"/>
      <c r="I63" s="6"/>
    </row>
    <row r="64" spans="1:9" x14ac:dyDescent="0.2">
      <c r="A64" s="6"/>
      <c r="B64" s="10"/>
      <c r="C64" s="10"/>
      <c r="D64" s="10"/>
      <c r="E64" s="10"/>
      <c r="F64" s="10"/>
      <c r="G64" s="10"/>
      <c r="H64" s="6"/>
      <c r="I64" s="6"/>
    </row>
    <row r="65" spans="1:9" x14ac:dyDescent="0.2">
      <c r="A65" s="6"/>
      <c r="B65" s="10"/>
      <c r="C65" s="10"/>
      <c r="D65" s="10"/>
      <c r="E65" s="10"/>
      <c r="F65" s="10"/>
      <c r="G65" s="10"/>
      <c r="H65" s="6"/>
      <c r="I65" s="6"/>
    </row>
    <row r="66" spans="1:9" x14ac:dyDescent="0.2">
      <c r="A66" s="6"/>
      <c r="B66" s="10"/>
      <c r="C66" s="10"/>
      <c r="D66" s="10"/>
      <c r="E66" s="10"/>
      <c r="F66" s="10"/>
      <c r="G66" s="10"/>
      <c r="H66" s="6"/>
      <c r="I66" s="6"/>
    </row>
    <row r="67" spans="1:9" x14ac:dyDescent="0.2">
      <c r="A67" s="6"/>
      <c r="B67" s="10"/>
      <c r="C67" s="10"/>
      <c r="D67" s="10"/>
      <c r="E67" s="10"/>
      <c r="F67" s="10"/>
      <c r="G67" s="10"/>
      <c r="H67" s="6"/>
      <c r="I67" s="6"/>
    </row>
    <row r="68" spans="1:9" x14ac:dyDescent="0.2">
      <c r="A68" s="6"/>
      <c r="B68" s="10"/>
      <c r="C68" s="10"/>
      <c r="D68" s="10"/>
      <c r="E68" s="10"/>
      <c r="F68" s="10"/>
      <c r="G68" s="10"/>
      <c r="H68" s="6"/>
      <c r="I68" s="6"/>
    </row>
    <row r="69" spans="1:9" x14ac:dyDescent="0.2">
      <c r="A69" s="6"/>
      <c r="B69" s="10"/>
      <c r="C69" s="10"/>
      <c r="D69" s="10"/>
      <c r="E69" s="10"/>
      <c r="F69" s="10"/>
      <c r="G69" s="10"/>
      <c r="H69" s="6"/>
      <c r="I69" s="6"/>
    </row>
    <row r="70" spans="1:9" x14ac:dyDescent="0.2">
      <c r="A70" s="6"/>
      <c r="B70" s="10"/>
      <c r="C70" s="10"/>
      <c r="D70" s="10"/>
      <c r="E70" s="10"/>
      <c r="F70" s="10"/>
      <c r="G70" s="10"/>
      <c r="H70" s="6"/>
      <c r="I70" s="6"/>
    </row>
    <row r="71" spans="1:9" x14ac:dyDescent="0.2">
      <c r="A71" s="6"/>
      <c r="B71" s="10"/>
      <c r="C71" s="10"/>
      <c r="D71" s="10"/>
      <c r="E71" s="10"/>
      <c r="F71" s="10"/>
      <c r="G71" s="10"/>
      <c r="H71" s="6"/>
      <c r="I71" s="6"/>
    </row>
    <row r="72" spans="1:9" x14ac:dyDescent="0.2">
      <c r="A72" s="6"/>
      <c r="B72" s="10"/>
      <c r="C72" s="10"/>
      <c r="D72" s="10"/>
      <c r="E72" s="10"/>
      <c r="F72" s="10"/>
      <c r="G72" s="10"/>
      <c r="H72" s="6"/>
      <c r="I72" s="6"/>
    </row>
    <row r="73" spans="1:9" x14ac:dyDescent="0.2">
      <c r="A73" s="6"/>
      <c r="B73" s="10"/>
      <c r="C73" s="10"/>
      <c r="D73" s="10"/>
      <c r="E73" s="10"/>
      <c r="F73" s="10"/>
      <c r="G73" s="10"/>
      <c r="H73" s="6"/>
      <c r="I73" s="6"/>
    </row>
    <row r="74" spans="1:9" x14ac:dyDescent="0.2">
      <c r="A74" s="6"/>
      <c r="B74" s="10"/>
      <c r="C74" s="10"/>
      <c r="D74" s="10"/>
      <c r="E74" s="10"/>
      <c r="F74" s="10"/>
      <c r="G74" s="10"/>
      <c r="H74" s="6"/>
      <c r="I74" s="6"/>
    </row>
    <row r="75" spans="1:9" x14ac:dyDescent="0.2">
      <c r="A75" s="6"/>
      <c r="B75" s="10"/>
      <c r="C75" s="10"/>
      <c r="D75" s="10"/>
      <c r="E75" s="10"/>
      <c r="F75" s="10"/>
      <c r="G75" s="10"/>
      <c r="H75" s="6"/>
      <c r="I75" s="6"/>
    </row>
    <row r="76" spans="1:9" x14ac:dyDescent="0.2">
      <c r="A76" s="6"/>
      <c r="B76" s="10"/>
      <c r="C76" s="10"/>
      <c r="D76" s="10"/>
      <c r="E76" s="10"/>
      <c r="F76" s="10"/>
      <c r="G76" s="10"/>
      <c r="H76" s="6"/>
      <c r="I76" s="6"/>
    </row>
    <row r="77" spans="1:9" x14ac:dyDescent="0.2">
      <c r="A77" s="6"/>
      <c r="B77" s="10"/>
      <c r="C77" s="10"/>
      <c r="D77" s="10"/>
      <c r="E77" s="10"/>
      <c r="F77" s="10"/>
      <c r="G77" s="10"/>
      <c r="H77" s="6"/>
      <c r="I77" s="6"/>
    </row>
    <row r="78" spans="1:9" x14ac:dyDescent="0.2">
      <c r="A78" s="6"/>
      <c r="B78" s="10"/>
      <c r="C78" s="10"/>
      <c r="D78" s="10"/>
      <c r="E78" s="10"/>
      <c r="F78" s="10"/>
      <c r="G78" s="10"/>
      <c r="H78" s="6"/>
      <c r="I78" s="6"/>
    </row>
    <row r="79" spans="1:9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</row>
    <row r="97" spans="1:1" x14ac:dyDescent="0.2">
      <c r="A97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4:H39 H4:H22 H40:H4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>
      <selection activeCell="A3" sqref="A3"/>
    </sheetView>
  </sheetViews>
  <sheetFormatPr defaultRowHeight="12.75" x14ac:dyDescent="0.2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 x14ac:dyDescent="0.25">
      <c r="A1" s="8" t="s">
        <v>205</v>
      </c>
      <c r="B1" s="8"/>
      <c r="D1" s="8"/>
      <c r="E1" s="12"/>
    </row>
    <row r="2" spans="1:6" ht="18" customHeight="1" x14ac:dyDescent="0.25">
      <c r="A2" s="8" t="s">
        <v>206</v>
      </c>
      <c r="B2" s="8"/>
      <c r="D2" s="8"/>
      <c r="E2" s="12"/>
    </row>
    <row r="3" spans="1:6" ht="15" customHeight="1" x14ac:dyDescent="0.2">
      <c r="A3" s="45"/>
      <c r="B3" s="45"/>
    </row>
    <row r="4" spans="1:6" ht="38.25" x14ac:dyDescent="0.2">
      <c r="A4" s="182" t="s">
        <v>201</v>
      </c>
      <c r="B4" s="185" t="s">
        <v>202</v>
      </c>
      <c r="C4" s="237" t="s">
        <v>203</v>
      </c>
      <c r="D4" s="238" t="s">
        <v>204</v>
      </c>
      <c r="E4" s="186" t="s">
        <v>41</v>
      </c>
      <c r="F4" s="183"/>
    </row>
    <row r="5" spans="1:6" x14ac:dyDescent="0.2">
      <c r="A5" s="105">
        <v>2004</v>
      </c>
      <c r="B5" s="179">
        <v>908.47359420000009</v>
      </c>
      <c r="C5" s="179">
        <v>181.23837409999999</v>
      </c>
      <c r="D5" s="179">
        <v>387.07600000000002</v>
      </c>
      <c r="E5" s="150">
        <f t="shared" ref="E5:E17" si="0">SUM(B5:D5)</f>
        <v>1476.7879683000001</v>
      </c>
      <c r="F5" s="33"/>
    </row>
    <row r="6" spans="1:6" x14ac:dyDescent="0.2">
      <c r="A6" s="105">
        <v>2005</v>
      </c>
      <c r="B6" s="179">
        <v>1025.781229934662</v>
      </c>
      <c r="C6" s="179">
        <v>225.61372952579998</v>
      </c>
      <c r="D6" s="179">
        <v>406.15139129496998</v>
      </c>
      <c r="E6" s="150">
        <f t="shared" si="0"/>
        <v>1657.5463507554318</v>
      </c>
      <c r="F6" s="33"/>
    </row>
    <row r="7" spans="1:6" x14ac:dyDescent="0.2">
      <c r="A7" s="105">
        <v>2006</v>
      </c>
      <c r="B7" s="179">
        <v>1145.1169909702701</v>
      </c>
      <c r="C7" s="179">
        <v>274.50302557129999</v>
      </c>
      <c r="D7" s="179">
        <v>435.55703278084997</v>
      </c>
      <c r="E7" s="150">
        <f t="shared" si="0"/>
        <v>1855.1770493224201</v>
      </c>
      <c r="F7" s="33"/>
    </row>
    <row r="8" spans="1:6" x14ac:dyDescent="0.2">
      <c r="A8" s="105">
        <v>2007</v>
      </c>
      <c r="B8" s="179">
        <v>1263.1876811360003</v>
      </c>
      <c r="C8" s="179">
        <v>332.22124054799997</v>
      </c>
      <c r="D8" s="179">
        <v>461.71133883700003</v>
      </c>
      <c r="E8" s="150">
        <f t="shared" si="0"/>
        <v>2057.1202605210001</v>
      </c>
      <c r="F8" s="33"/>
    </row>
    <row r="9" spans="1:6" x14ac:dyDescent="0.2">
      <c r="A9" s="105">
        <v>2008</v>
      </c>
      <c r="B9" s="179">
        <v>1360.1209725890001</v>
      </c>
      <c r="C9" s="179">
        <v>386.76280007899999</v>
      </c>
      <c r="D9" s="179">
        <v>494.62135709400002</v>
      </c>
      <c r="E9" s="150">
        <f t="shared" si="0"/>
        <v>2241.5051297620003</v>
      </c>
      <c r="F9" s="33"/>
    </row>
    <row r="10" spans="1:6" x14ac:dyDescent="0.2">
      <c r="A10" s="105">
        <v>2009</v>
      </c>
      <c r="B10" s="179">
        <v>1451.3839155860001</v>
      </c>
      <c r="C10" s="179">
        <v>451.84774947</v>
      </c>
      <c r="D10" s="179">
        <v>541.09286104499995</v>
      </c>
      <c r="E10" s="150">
        <f t="shared" si="0"/>
        <v>2444.3245261010002</v>
      </c>
      <c r="F10" s="33"/>
    </row>
    <row r="11" spans="1:6" x14ac:dyDescent="0.2">
      <c r="A11" s="105">
        <v>2010</v>
      </c>
      <c r="B11" s="1">
        <v>1525.0586555580001</v>
      </c>
      <c r="C11" s="1">
        <v>518.347890936</v>
      </c>
      <c r="D11" s="1">
        <v>576.87388352000005</v>
      </c>
      <c r="E11" s="150">
        <f t="shared" si="0"/>
        <v>2620.2804300140001</v>
      </c>
      <c r="F11" s="33"/>
    </row>
    <row r="12" spans="1:6" x14ac:dyDescent="0.2">
      <c r="A12" s="105">
        <v>2011</v>
      </c>
      <c r="B12" s="1">
        <v>1599.3789672190001</v>
      </c>
      <c r="C12" s="1">
        <v>556.71776316199998</v>
      </c>
      <c r="D12" s="1">
        <v>593.241128</v>
      </c>
      <c r="E12" s="150">
        <f t="shared" si="0"/>
        <v>2749.3378583810004</v>
      </c>
      <c r="F12" s="33"/>
    </row>
    <row r="13" spans="1:6" x14ac:dyDescent="0.2">
      <c r="A13" s="153">
        <v>2012</v>
      </c>
      <c r="B13" s="1">
        <v>1659.9878532780001</v>
      </c>
      <c r="C13" s="1">
        <v>594.48446291000005</v>
      </c>
      <c r="D13" s="1">
        <v>619.83078799999998</v>
      </c>
      <c r="E13" s="288">
        <f t="shared" si="0"/>
        <v>2874.3031041880004</v>
      </c>
      <c r="F13" s="33"/>
    </row>
    <row r="14" spans="1:6" x14ac:dyDescent="0.2">
      <c r="A14" s="105">
        <v>2013</v>
      </c>
      <c r="B14" s="1">
        <v>1740.3813582449998</v>
      </c>
      <c r="C14" s="1">
        <v>645.24760398400008</v>
      </c>
      <c r="D14" s="1">
        <v>629.82518999999991</v>
      </c>
      <c r="E14" s="288">
        <f t="shared" si="0"/>
        <v>3015.4541522289996</v>
      </c>
      <c r="F14" s="33"/>
    </row>
    <row r="15" spans="1:6" x14ac:dyDescent="0.2">
      <c r="A15" s="153">
        <v>2014</v>
      </c>
      <c r="B15" s="1">
        <v>1827.19855082</v>
      </c>
      <c r="C15" s="1">
        <v>712.24820003599996</v>
      </c>
      <c r="D15" s="1">
        <v>646.20798944499995</v>
      </c>
      <c r="E15" s="288">
        <f t="shared" si="0"/>
        <v>3185.6547403009999</v>
      </c>
      <c r="F15" s="33"/>
    </row>
    <row r="16" spans="1:6" x14ac:dyDescent="0.2">
      <c r="A16" s="153">
        <v>2015</v>
      </c>
      <c r="B16" s="1">
        <v>1946.4387861</v>
      </c>
      <c r="C16" s="1">
        <v>810.49527650000005</v>
      </c>
      <c r="D16" s="1">
        <v>686.86688079999999</v>
      </c>
      <c r="E16" s="288">
        <f t="shared" si="0"/>
        <v>3443.8009434000005</v>
      </c>
      <c r="F16" s="33"/>
    </row>
    <row r="17" spans="1:6" x14ac:dyDescent="0.2">
      <c r="A17" s="153">
        <v>2016</v>
      </c>
      <c r="B17" s="1">
        <v>2059.3603383</v>
      </c>
      <c r="C17" s="1">
        <v>906.24315279999996</v>
      </c>
      <c r="D17" s="1">
        <v>726.47735120000004</v>
      </c>
      <c r="E17" s="288">
        <f t="shared" si="0"/>
        <v>3692.0808422999999</v>
      </c>
      <c r="F17" s="33"/>
    </row>
    <row r="18" spans="1:6" x14ac:dyDescent="0.2">
      <c r="A18" s="105"/>
      <c r="B18" s="1"/>
      <c r="C18" s="1"/>
      <c r="D18" s="1"/>
      <c r="E18" s="10"/>
      <c r="F18" s="33"/>
    </row>
    <row r="19" spans="1:6" x14ac:dyDescent="0.2">
      <c r="A19" s="65" t="s">
        <v>248</v>
      </c>
      <c r="B19" s="65"/>
      <c r="C19" s="1"/>
      <c r="D19" s="1"/>
      <c r="E19" s="1"/>
      <c r="F19" s="1"/>
    </row>
    <row r="20" spans="1:6" x14ac:dyDescent="0.2">
      <c r="A20" s="91" t="s">
        <v>249</v>
      </c>
      <c r="B20" s="65"/>
      <c r="C20" s="1"/>
      <c r="D20" s="1"/>
      <c r="E20" s="1"/>
      <c r="F20" s="1"/>
    </row>
    <row r="21" spans="1:6" x14ac:dyDescent="0.2">
      <c r="A21" s="175" t="s">
        <v>137</v>
      </c>
      <c r="B21" s="11"/>
      <c r="C21" s="1"/>
      <c r="D21" s="1"/>
      <c r="E21" s="1"/>
      <c r="F21" s="1"/>
    </row>
    <row r="22" spans="1:6" x14ac:dyDescent="0.2">
      <c r="C22" s="1"/>
      <c r="D22" s="1"/>
      <c r="E22" s="1"/>
      <c r="F22" s="1"/>
    </row>
    <row r="23" spans="1:6" x14ac:dyDescent="0.2">
      <c r="C23" s="1"/>
      <c r="D23" s="1"/>
      <c r="E23" s="1"/>
      <c r="F23" s="1"/>
    </row>
    <row r="24" spans="1:6" x14ac:dyDescent="0.2">
      <c r="C24" s="1"/>
      <c r="D24" s="1"/>
      <c r="E24" s="1"/>
      <c r="F24" s="1"/>
    </row>
    <row r="25" spans="1:6" x14ac:dyDescent="0.2">
      <c r="C25" s="1"/>
      <c r="D25" s="1"/>
      <c r="E25" s="1"/>
      <c r="F25" s="1"/>
    </row>
    <row r="26" spans="1:6" x14ac:dyDescent="0.2">
      <c r="C26" s="1"/>
      <c r="D26" s="1"/>
      <c r="E26" s="1"/>
      <c r="F26" s="1"/>
    </row>
    <row r="27" spans="1:6" x14ac:dyDescent="0.2">
      <c r="C27" s="1"/>
      <c r="D27" s="1"/>
      <c r="E27" s="1"/>
      <c r="F27" s="1"/>
    </row>
    <row r="28" spans="1:6" x14ac:dyDescent="0.2">
      <c r="C28" s="1"/>
      <c r="D28" s="1"/>
      <c r="E28" s="1"/>
      <c r="F28" s="1"/>
    </row>
    <row r="29" spans="1:6" x14ac:dyDescent="0.2">
      <c r="C29" s="1"/>
      <c r="D29" s="1"/>
      <c r="E29" s="1"/>
      <c r="F29" s="1"/>
    </row>
    <row r="30" spans="1:6" x14ac:dyDescent="0.2">
      <c r="C30" s="1"/>
      <c r="D30" s="1"/>
      <c r="E30" s="1"/>
      <c r="F30" s="1"/>
    </row>
    <row r="31" spans="1:6" x14ac:dyDescent="0.2">
      <c r="C31" s="1"/>
      <c r="D31" s="1"/>
      <c r="E31" s="1"/>
      <c r="F31" s="1"/>
    </row>
    <row r="32" spans="1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  <row r="49" spans="3:6" x14ac:dyDescent="0.2">
      <c r="C49" s="1"/>
      <c r="D49" s="1"/>
      <c r="E49" s="1"/>
      <c r="F49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K39" sqref="K39"/>
    </sheetView>
  </sheetViews>
  <sheetFormatPr defaultRowHeight="12.75" x14ac:dyDescent="0.2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 x14ac:dyDescent="0.25">
      <c r="A1" s="106" t="s">
        <v>338</v>
      </c>
      <c r="B1" s="106"/>
      <c r="C1" s="106"/>
      <c r="D1" s="44"/>
    </row>
    <row r="2" spans="1:8" ht="15" customHeight="1" x14ac:dyDescent="0.2">
      <c r="A2" s="45"/>
      <c r="B2" s="45"/>
      <c r="C2" s="45"/>
      <c r="D2" s="45"/>
    </row>
    <row r="3" spans="1:8" ht="15" customHeight="1" x14ac:dyDescent="0.2">
      <c r="A3" s="34"/>
      <c r="B3" s="147" t="s">
        <v>48</v>
      </c>
      <c r="C3" s="153"/>
      <c r="D3" s="154" t="s">
        <v>46</v>
      </c>
      <c r="E3" s="21"/>
    </row>
    <row r="4" spans="1:8" ht="15" customHeight="1" x14ac:dyDescent="0.2">
      <c r="A4" s="45"/>
      <c r="B4" s="107" t="s">
        <v>157</v>
      </c>
      <c r="C4" s="153"/>
      <c r="D4" s="154"/>
      <c r="E4" s="18"/>
    </row>
    <row r="5" spans="1:8" ht="15" customHeight="1" x14ac:dyDescent="0.2">
      <c r="A5" s="110" t="s">
        <v>69</v>
      </c>
      <c r="B5" s="109">
        <v>276982.09999999998</v>
      </c>
      <c r="C5" s="155"/>
      <c r="D5" s="155" t="s">
        <v>71</v>
      </c>
      <c r="E5" s="18"/>
      <c r="F5" s="6"/>
      <c r="G5" s="6"/>
      <c r="H5" s="6"/>
    </row>
    <row r="6" spans="1:8" ht="15" customHeight="1" x14ac:dyDescent="0.2">
      <c r="A6" s="180" t="s">
        <v>68</v>
      </c>
      <c r="B6" s="231">
        <v>208700</v>
      </c>
      <c r="C6" s="108"/>
      <c r="D6" s="143" t="s">
        <v>76</v>
      </c>
      <c r="E6" s="31"/>
      <c r="G6" s="31"/>
      <c r="H6" s="6"/>
    </row>
    <row r="7" spans="1:8" ht="15" customHeight="1" x14ac:dyDescent="0.2">
      <c r="A7" s="181" t="s">
        <v>70</v>
      </c>
      <c r="B7" s="232">
        <v>7174.1030000000001</v>
      </c>
      <c r="C7" s="111"/>
      <c r="D7" s="184" t="s">
        <v>76</v>
      </c>
      <c r="E7" s="31"/>
      <c r="F7" s="31"/>
      <c r="G7" s="31"/>
      <c r="H7" s="6"/>
    </row>
    <row r="8" spans="1:8" ht="15" customHeight="1" x14ac:dyDescent="0.2">
      <c r="A8" s="108"/>
      <c r="B8" s="108"/>
      <c r="C8" s="108"/>
      <c r="D8" s="108"/>
      <c r="E8" s="33"/>
      <c r="F8" s="33"/>
      <c r="G8" s="33"/>
      <c r="H8" s="6"/>
    </row>
    <row r="9" spans="1:8" ht="19.5" customHeight="1" x14ac:dyDescent="0.2">
      <c r="A9" s="115" t="s">
        <v>49</v>
      </c>
      <c r="B9" s="90"/>
      <c r="C9" s="90"/>
      <c r="D9" s="90"/>
      <c r="E9" s="1"/>
      <c r="F9" s="1"/>
      <c r="G9" s="1"/>
    </row>
    <row r="10" spans="1:8" ht="15" customHeight="1" x14ac:dyDescent="0.2">
      <c r="B10" s="1"/>
      <c r="C10" s="1"/>
      <c r="D10" s="1"/>
      <c r="E10" s="1"/>
      <c r="F10" s="1"/>
      <c r="G10" s="1"/>
    </row>
    <row r="11" spans="1:8" ht="15" customHeight="1" x14ac:dyDescent="0.2">
      <c r="B11" s="1"/>
      <c r="C11" s="1"/>
      <c r="D11" s="1"/>
      <c r="E11" s="1"/>
      <c r="F11" s="1"/>
      <c r="G11" s="1"/>
    </row>
    <row r="12" spans="1:8" ht="15" customHeight="1" x14ac:dyDescent="0.2">
      <c r="B12" s="1"/>
      <c r="C12" s="1"/>
      <c r="D12" s="1"/>
      <c r="E12" s="1"/>
      <c r="F12" s="1"/>
      <c r="G12" s="1"/>
    </row>
    <row r="13" spans="1:8" ht="15" customHeight="1" x14ac:dyDescent="0.2">
      <c r="B13" s="1"/>
      <c r="C13" s="1"/>
      <c r="D13" s="1"/>
      <c r="E13" s="1"/>
      <c r="F13" s="1"/>
      <c r="G13" s="1"/>
    </row>
    <row r="14" spans="1:8" ht="15" customHeight="1" x14ac:dyDescent="0.2">
      <c r="B14" s="1"/>
      <c r="C14" s="1"/>
      <c r="D14" s="1"/>
      <c r="E14" s="1"/>
      <c r="F14" s="1"/>
      <c r="G14" s="1"/>
    </row>
    <row r="15" spans="1:8" ht="15" customHeight="1" x14ac:dyDescent="0.2">
      <c r="B15" s="1"/>
      <c r="C15" s="1"/>
      <c r="D15" s="1"/>
      <c r="E15" s="1"/>
      <c r="F15" s="1"/>
      <c r="G15" s="1"/>
    </row>
    <row r="16" spans="1:8" ht="15" customHeight="1" x14ac:dyDescent="0.2">
      <c r="B16" s="1"/>
      <c r="C16" s="1"/>
      <c r="D16" s="1"/>
      <c r="E16" s="1"/>
      <c r="F16" s="1"/>
      <c r="G16" s="1"/>
    </row>
    <row r="17" spans="2:7" ht="15" customHeight="1" x14ac:dyDescent="0.2">
      <c r="B17" s="1"/>
      <c r="C17" s="1"/>
      <c r="D17" s="1"/>
      <c r="E17" s="1"/>
      <c r="F17" s="1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x14ac:dyDescent="0.2">
      <c r="B19" s="1"/>
      <c r="C19" s="1"/>
      <c r="D19" s="1"/>
      <c r="E19" s="1"/>
      <c r="F19" s="1"/>
      <c r="G19" s="1"/>
    </row>
    <row r="20" spans="2:7" x14ac:dyDescent="0.2">
      <c r="B20" s="1"/>
      <c r="C20" s="1"/>
      <c r="D20" s="1"/>
      <c r="E20" s="1"/>
      <c r="F20" s="1"/>
      <c r="G20" s="1"/>
    </row>
    <row r="21" spans="2:7" x14ac:dyDescent="0.2">
      <c r="B21" s="1"/>
      <c r="C21" s="1"/>
      <c r="D21" s="1"/>
      <c r="E21" s="1"/>
      <c r="F21" s="1"/>
      <c r="G21" s="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1"/>
      <c r="C23" s="1"/>
      <c r="D23" s="1"/>
      <c r="E23" s="1"/>
      <c r="F23" s="1"/>
      <c r="G23" s="1"/>
    </row>
    <row r="24" spans="2:7" x14ac:dyDescent="0.2">
      <c r="B24" s="1"/>
      <c r="C24" s="1"/>
      <c r="D24" s="1"/>
      <c r="E24" s="1"/>
      <c r="F24" s="1"/>
      <c r="G24" s="1"/>
    </row>
    <row r="25" spans="2:7" x14ac:dyDescent="0.2">
      <c r="B25" s="1"/>
      <c r="C25" s="1"/>
      <c r="D25" s="1"/>
      <c r="E25" s="1"/>
      <c r="F25" s="1"/>
      <c r="G25" s="1"/>
    </row>
    <row r="26" spans="2:7" x14ac:dyDescent="0.2">
      <c r="B26" s="1"/>
      <c r="C26" s="1"/>
      <c r="D26" s="1"/>
      <c r="E26" s="1"/>
      <c r="F26" s="1"/>
      <c r="G26" s="1"/>
    </row>
    <row r="27" spans="2:7" x14ac:dyDescent="0.2">
      <c r="B27" s="1"/>
      <c r="C27" s="1"/>
      <c r="D27" s="1"/>
      <c r="E27" s="1"/>
      <c r="F27" s="1"/>
      <c r="G27" s="1"/>
    </row>
    <row r="28" spans="2:7" x14ac:dyDescent="0.2">
      <c r="B28" s="1"/>
      <c r="C28" s="1"/>
      <c r="D28" s="1"/>
      <c r="E28" s="1"/>
      <c r="F28" s="1"/>
      <c r="G28" s="1"/>
    </row>
    <row r="29" spans="2:7" x14ac:dyDescent="0.2">
      <c r="B29" s="1"/>
      <c r="C29" s="1"/>
      <c r="D29" s="1"/>
      <c r="E29" s="1"/>
      <c r="F29" s="1"/>
      <c r="G29" s="1"/>
    </row>
    <row r="30" spans="2:7" x14ac:dyDescent="0.2">
      <c r="B30" s="1"/>
      <c r="C30" s="1"/>
      <c r="D30" s="1"/>
      <c r="E30" s="1"/>
      <c r="F30" s="1"/>
      <c r="G30" s="1"/>
    </row>
    <row r="31" spans="2:7" x14ac:dyDescent="0.2">
      <c r="B31" s="1"/>
      <c r="C31" s="1"/>
      <c r="D31" s="1"/>
      <c r="E31" s="1"/>
      <c r="F31" s="1"/>
      <c r="G31" s="1"/>
    </row>
    <row r="32" spans="2:7" x14ac:dyDescent="0.2">
      <c r="B32" s="1"/>
      <c r="C32" s="1"/>
      <c r="D32" s="1"/>
      <c r="E32" s="1"/>
      <c r="F32" s="1"/>
      <c r="G32" s="1"/>
    </row>
    <row r="33" spans="2:7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 x14ac:dyDescent="0.25">
      <c r="A1" s="106" t="s">
        <v>339</v>
      </c>
      <c r="B1" s="44"/>
      <c r="C1" s="44"/>
    </row>
    <row r="2" spans="1:7" ht="15" customHeight="1" x14ac:dyDescent="0.2">
      <c r="A2" s="34"/>
      <c r="B2" s="34"/>
      <c r="C2" s="34"/>
      <c r="D2" s="6"/>
      <c r="E2" s="6"/>
      <c r="F2" s="6"/>
      <c r="G2" s="6"/>
    </row>
    <row r="3" spans="1:7" ht="18.75" customHeight="1" x14ac:dyDescent="0.2">
      <c r="A3" s="239"/>
      <c r="B3" s="186" t="s">
        <v>50</v>
      </c>
      <c r="C3" s="186" t="s">
        <v>51</v>
      </c>
      <c r="D3" s="6"/>
      <c r="E3" s="6"/>
      <c r="F3" s="6"/>
      <c r="G3" s="6"/>
    </row>
    <row r="4" spans="1:7" ht="15" customHeight="1" x14ac:dyDescent="0.2">
      <c r="A4" s="180" t="s">
        <v>250</v>
      </c>
      <c r="B4" s="179">
        <v>776628.92799999996</v>
      </c>
      <c r="C4" s="187">
        <f>(B4/$B$17)*100</f>
        <v>21.39751962479928</v>
      </c>
      <c r="D4" s="6"/>
      <c r="E4" s="6"/>
      <c r="F4" s="6"/>
      <c r="G4" s="6"/>
    </row>
    <row r="5" spans="1:7" ht="15" customHeight="1" x14ac:dyDescent="0.2">
      <c r="A5" s="34" t="s">
        <v>72</v>
      </c>
      <c r="B5" s="46">
        <v>576631.87199999997</v>
      </c>
      <c r="C5" s="187">
        <f t="shared" ref="C5:C13" si="0">(B5/$B$17)*100</f>
        <v>15.887242095371379</v>
      </c>
      <c r="D5" s="6"/>
      <c r="E5" s="6"/>
      <c r="F5" s="6"/>
      <c r="G5" s="6"/>
    </row>
    <row r="6" spans="1:7" ht="15" customHeight="1" x14ac:dyDescent="0.2">
      <c r="A6" s="180" t="s">
        <v>73</v>
      </c>
      <c r="B6" s="179">
        <v>523282.848</v>
      </c>
      <c r="C6" s="187">
        <f t="shared" si="0"/>
        <v>14.417380818192829</v>
      </c>
      <c r="D6" s="10"/>
      <c r="E6" s="10"/>
      <c r="F6" s="10"/>
      <c r="G6" s="10"/>
    </row>
    <row r="7" spans="1:7" ht="15" customHeight="1" x14ac:dyDescent="0.2">
      <c r="A7" s="180" t="s">
        <v>342</v>
      </c>
      <c r="B7" s="179">
        <v>461604.35200000001</v>
      </c>
      <c r="C7" s="187">
        <f t="shared" si="0"/>
        <v>12.718027650925665</v>
      </c>
      <c r="D7" s="10"/>
      <c r="E7" s="10"/>
      <c r="F7" s="10"/>
      <c r="G7" s="10"/>
    </row>
    <row r="8" spans="1:7" ht="15" customHeight="1" x14ac:dyDescent="0.2">
      <c r="A8" s="180" t="s">
        <v>57</v>
      </c>
      <c r="B8" s="179">
        <v>392993.02399999998</v>
      </c>
      <c r="C8" s="187">
        <f t="shared" si="0"/>
        <v>10.827662530038046</v>
      </c>
      <c r="D8" s="10"/>
      <c r="E8" s="10"/>
      <c r="F8" s="10"/>
      <c r="G8" s="10"/>
    </row>
    <row r="9" spans="1:7" ht="15" customHeight="1" x14ac:dyDescent="0.2">
      <c r="A9" s="180" t="s">
        <v>340</v>
      </c>
      <c r="B9" s="179">
        <v>175808.51199999999</v>
      </c>
      <c r="C9" s="187">
        <f t="shared" si="0"/>
        <v>4.8438397671001514</v>
      </c>
      <c r="D9" s="10"/>
      <c r="E9" s="10"/>
      <c r="F9" s="10"/>
      <c r="G9" s="10"/>
    </row>
    <row r="10" spans="1:7" ht="15" customHeight="1" x14ac:dyDescent="0.2">
      <c r="A10" s="180" t="s">
        <v>184</v>
      </c>
      <c r="B10" s="179">
        <v>158716.24</v>
      </c>
      <c r="C10" s="187">
        <f t="shared" si="0"/>
        <v>4.3729170234750159</v>
      </c>
      <c r="D10" s="33"/>
      <c r="E10" s="33"/>
      <c r="F10" s="33"/>
      <c r="G10" s="33"/>
    </row>
    <row r="11" spans="1:7" ht="15" customHeight="1" x14ac:dyDescent="0.2">
      <c r="A11" s="180" t="s">
        <v>207</v>
      </c>
      <c r="B11" s="179">
        <v>122172.56</v>
      </c>
      <c r="C11" s="187">
        <f>(B11/$B$17)*100</f>
        <v>3.3660731089995761</v>
      </c>
      <c r="D11" s="10"/>
      <c r="E11" s="10"/>
      <c r="F11" s="10"/>
      <c r="G11" s="10"/>
    </row>
    <row r="12" spans="1:7" ht="15" customHeight="1" x14ac:dyDescent="0.2">
      <c r="A12" s="180" t="s">
        <v>75</v>
      </c>
      <c r="B12" s="179">
        <v>117642.264</v>
      </c>
      <c r="C12" s="187">
        <f t="shared" si="0"/>
        <v>3.2412553304295897</v>
      </c>
      <c r="D12" s="10"/>
      <c r="E12" s="10"/>
      <c r="F12" s="10"/>
      <c r="G12" s="10"/>
    </row>
    <row r="13" spans="1:7" ht="15" customHeight="1" x14ac:dyDescent="0.2">
      <c r="A13" s="180" t="s">
        <v>74</v>
      </c>
      <c r="B13" s="179">
        <v>116103.09600000001</v>
      </c>
      <c r="C13" s="187">
        <f t="shared" si="0"/>
        <v>3.1988484919788553</v>
      </c>
      <c r="D13" s="10"/>
      <c r="E13" s="10"/>
      <c r="F13" s="10"/>
      <c r="G13" s="10"/>
    </row>
    <row r="14" spans="1:7" ht="15" customHeight="1" x14ac:dyDescent="0.2">
      <c r="A14" s="180" t="s">
        <v>341</v>
      </c>
      <c r="B14" s="179">
        <v>75934.176000000007</v>
      </c>
      <c r="C14" s="187">
        <f>(B14/$B$17)*100</f>
        <v>2.0921227146884784</v>
      </c>
      <c r="D14" s="1"/>
      <c r="E14" s="1"/>
      <c r="F14" s="1"/>
      <c r="G14" s="1"/>
    </row>
    <row r="15" spans="1:7" ht="15" customHeight="1" x14ac:dyDescent="0.2">
      <c r="A15" s="180" t="s">
        <v>185</v>
      </c>
      <c r="B15" s="179">
        <v>58672.212</v>
      </c>
      <c r="C15" s="187">
        <f>(B15/$B$17)*100</f>
        <v>1.6165246521700309</v>
      </c>
      <c r="D15" s="1"/>
      <c r="E15" s="1"/>
      <c r="F15" s="1"/>
      <c r="G15" s="1"/>
    </row>
    <row r="16" spans="1:7" ht="15" customHeight="1" x14ac:dyDescent="0.2">
      <c r="A16" s="181" t="s">
        <v>44</v>
      </c>
      <c r="B16" s="112">
        <v>73337.737999999998</v>
      </c>
      <c r="C16" s="188">
        <f>(B16/$B$17)*100</f>
        <v>2.0205861918310983</v>
      </c>
      <c r="D16" s="1"/>
      <c r="E16" s="1"/>
      <c r="F16" s="1"/>
      <c r="G16" s="1"/>
    </row>
    <row r="17" spans="1:7" ht="15" customHeight="1" x14ac:dyDescent="0.2">
      <c r="A17" s="189" t="s">
        <v>41</v>
      </c>
      <c r="B17" s="189">
        <f>SUM(B4:B16)</f>
        <v>3629527.8220000002</v>
      </c>
      <c r="C17" s="190">
        <f>SUM(C4:C16)</f>
        <v>99.999999999999972</v>
      </c>
      <c r="D17" s="1"/>
      <c r="E17" s="1"/>
      <c r="F17" s="1"/>
      <c r="G17" s="1"/>
    </row>
    <row r="18" spans="1:7" ht="15" customHeight="1" x14ac:dyDescent="0.2">
      <c r="A18" s="240"/>
      <c r="B18" s="241"/>
      <c r="C18" s="46"/>
      <c r="D18" s="10"/>
      <c r="E18" s="27"/>
      <c r="F18" s="1"/>
      <c r="G18" s="1"/>
    </row>
    <row r="19" spans="1:7" ht="15" customHeight="1" x14ac:dyDescent="0.2">
      <c r="A19" s="113" t="s">
        <v>52</v>
      </c>
      <c r="B19" s="90"/>
      <c r="C19" s="90"/>
      <c r="D19" s="10"/>
      <c r="E19" s="27"/>
      <c r="F19" s="1"/>
      <c r="G19" s="1"/>
    </row>
    <row r="20" spans="1:7" x14ac:dyDescent="0.2">
      <c r="A20" s="110" t="s">
        <v>234</v>
      </c>
      <c r="B20" s="90"/>
      <c r="C20" s="90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">
      <c r="B22" s="1"/>
      <c r="C22" s="1"/>
      <c r="D22" s="1"/>
      <c r="E22" s="1"/>
      <c r="F22" s="1"/>
      <c r="G22" s="1"/>
    </row>
    <row r="23" spans="1:7" ht="15" customHeight="1" x14ac:dyDescent="0.2">
      <c r="B23" s="1"/>
      <c r="C23" s="1"/>
      <c r="D23" s="1"/>
      <c r="E23" s="1"/>
      <c r="F23" s="1"/>
      <c r="G23" s="1"/>
    </row>
    <row r="24" spans="1:7" ht="15" customHeight="1" x14ac:dyDescent="0.2">
      <c r="B24" s="1"/>
      <c r="C24" s="1"/>
      <c r="D24" s="1"/>
      <c r="E24" s="1"/>
      <c r="F24" s="1"/>
      <c r="G24" s="1"/>
    </row>
    <row r="25" spans="1:7" ht="15" customHeight="1" x14ac:dyDescent="0.2">
      <c r="B25" s="1"/>
      <c r="C25" s="1"/>
      <c r="D25" s="1"/>
      <c r="E25" s="1"/>
      <c r="F25" s="1"/>
      <c r="G25" s="1"/>
    </row>
    <row r="26" spans="1:7" ht="15" customHeight="1" x14ac:dyDescent="0.2">
      <c r="B26" s="1"/>
      <c r="C26" s="1"/>
      <c r="D26" s="1"/>
      <c r="E26" s="1"/>
      <c r="F26" s="1"/>
      <c r="G26" s="1"/>
    </row>
    <row r="27" spans="1:7" ht="15" customHeight="1" x14ac:dyDescent="0.2">
      <c r="B27" s="1"/>
      <c r="C27" s="1"/>
      <c r="D27" s="1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ht="15" customHeight="1" x14ac:dyDescent="0.2">
      <c r="B34" s="1"/>
      <c r="C34" s="1"/>
      <c r="D34" s="1"/>
      <c r="E34" s="1"/>
      <c r="F34" s="1"/>
      <c r="G34" s="1"/>
    </row>
    <row r="35" spans="2:7" ht="15" customHeight="1" x14ac:dyDescent="0.2">
      <c r="B35" s="1"/>
      <c r="C35" s="1"/>
      <c r="D35" s="1"/>
      <c r="E35" s="1"/>
      <c r="F35" s="1"/>
      <c r="G35" s="1"/>
    </row>
    <row r="36" spans="2:7" ht="15" customHeight="1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9" ma:contentTypeDescription="" ma:contentTypeScope="" ma:versionID="41578b597c2cf1e1b78c905199fad87a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8b90a49f61415e81ebbfa63eacc01468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ma:taxonomy="true" ma:internalName="g307ba63ca0a42a1be1546946bde57c7" ma:taxonomyFieldName="_x00c5_r" ma:displayName="År" ma:indexed="tru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F31BA-32B0-4D4F-88EA-F37263E81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B4111-E62E-4637-B614-FB6607C6D90E}">
  <ds:schemaRefs>
    <ds:schemaRef ds:uri="290674ff-fe18-4abe-9a8c-9d7bfd8014a8"/>
    <ds:schemaRef ds:uri="http://purl.org/dc/terms/"/>
    <ds:schemaRef ds:uri="fd04a1c1-2277-4a2f-9adc-da3c59e10c83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ffb8744-d56d-4c59-b7f5-c1b64f91b42f"/>
  </ds:schemaRefs>
</ds:datastoreItem>
</file>

<file path=customXml/itemProps3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4</vt:i4>
      </vt:variant>
    </vt:vector>
  </HeadingPairs>
  <TitlesOfParts>
    <vt:vector size="15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 Hansing</dc:creator>
  <cp:lastModifiedBy>Christian Nilsson</cp:lastModifiedBy>
  <cp:lastPrinted>2017-05-10T09:06:03Z</cp:lastPrinted>
  <dcterms:created xsi:type="dcterms:W3CDTF">2001-02-09T12:50:28Z</dcterms:created>
  <dcterms:modified xsi:type="dcterms:W3CDTF">2017-11-17T12:53:20Z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</Properties>
</file>