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bookViews>
    <workbookView xWindow="165" yWindow="6240" windowWidth="19200" windowHeight="5970" tabRatio="595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</sheets>
  <definedNames>
    <definedName name="_xlnm._FilterDatabase" localSheetId="1" hidden="1">'1 Bankaktiebolag'!$A$6:$G$43</definedName>
    <definedName name="_xlnm.Print_Area" localSheetId="1">'1 Bankaktiebolag'!$A$1:$G$113</definedName>
    <definedName name="_xlnm.Print_Area" localSheetId="2">'2 Inl- &amp; kreditmarknad'!$A$1:$L$67</definedName>
    <definedName name="_xlnm.Print_Area" localSheetId="6">'6 Bank tillg o skuld'!$A$1:$H$58</definedName>
    <definedName name="_xlnm.Print_Area" localSheetId="7">'7 Bank inl o utl'!$A$1:$I$52</definedName>
  </definedNames>
  <calcPr calcId="171027"/>
</workbook>
</file>

<file path=xl/calcChain.xml><?xml version="1.0" encoding="utf-8"?>
<calcChain xmlns="http://schemas.openxmlformats.org/spreadsheetml/2006/main">
  <c r="L23" i="25" l="1"/>
  <c r="L5" i="25"/>
  <c r="D16" i="24" l="1"/>
  <c r="D18" i="24"/>
  <c r="B18" i="24"/>
  <c r="G16" i="24"/>
  <c r="G18" i="24"/>
  <c r="F18" i="24"/>
  <c r="E18" i="24"/>
  <c r="C18" i="24"/>
  <c r="E17" i="13" l="1"/>
  <c r="H44" i="9"/>
  <c r="H24" i="9"/>
  <c r="H49" i="8"/>
  <c r="H25" i="8"/>
  <c r="G74" i="26" l="1"/>
  <c r="L46" i="25" l="1"/>
  <c r="D12" i="29" l="1"/>
  <c r="E16" i="13" l="1"/>
  <c r="B17" i="19" l="1"/>
  <c r="C4" i="19" s="1"/>
  <c r="L6" i="25" l="1"/>
  <c r="L7" i="25"/>
  <c r="L8" i="25"/>
  <c r="L9" i="25"/>
  <c r="L10" i="25"/>
  <c r="L11" i="25"/>
  <c r="L12" i="25"/>
  <c r="L13" i="25"/>
  <c r="L14" i="25"/>
  <c r="H43" i="9" l="1"/>
  <c r="H23" i="9"/>
  <c r="H48" i="8"/>
  <c r="H24" i="8"/>
  <c r="L29" i="25" l="1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28" i="25"/>
  <c r="L15" i="25"/>
  <c r="L16" i="25"/>
  <c r="L17" i="25"/>
  <c r="L18" i="25"/>
  <c r="L19" i="25"/>
  <c r="L20" i="25"/>
  <c r="L21" i="25"/>
  <c r="L22" i="25"/>
  <c r="B74" i="26" l="1"/>
  <c r="H47" i="8" l="1"/>
  <c r="B16" i="24" l="1"/>
  <c r="E15" i="13" l="1"/>
  <c r="H42" i="9"/>
  <c r="H22" i="9"/>
  <c r="H23" i="8"/>
  <c r="G10" i="22" l="1"/>
  <c r="E14" i="13" l="1"/>
  <c r="H46" i="8" l="1"/>
  <c r="H22" i="8"/>
  <c r="C12" i="29" l="1"/>
  <c r="H41" i="9"/>
  <c r="H21" i="9"/>
  <c r="B10" i="22" l="1"/>
  <c r="I21" i="29"/>
  <c r="I34" i="29" l="1"/>
  <c r="E13" i="13" l="1"/>
  <c r="H40" i="9"/>
  <c r="H20" i="9"/>
  <c r="H45" i="8"/>
  <c r="H21" i="8"/>
  <c r="C50" i="29" l="1"/>
  <c r="F16" i="24" l="1"/>
  <c r="E12" i="13"/>
  <c r="H39" i="9" l="1"/>
  <c r="H19" i="9"/>
  <c r="H44" i="8"/>
  <c r="H20" i="8"/>
  <c r="I12" i="29" l="1"/>
  <c r="H12" i="29" s="1"/>
  <c r="C8" i="19"/>
  <c r="C37" i="29"/>
  <c r="C17" i="29"/>
  <c r="C4" i="29"/>
  <c r="E16" i="24"/>
  <c r="C16" i="24"/>
  <c r="E11" i="13"/>
  <c r="H38" i="9"/>
  <c r="H18" i="9"/>
  <c r="H43" i="8"/>
  <c r="H19" i="8"/>
  <c r="I43" i="29"/>
  <c r="H50" i="29" s="1"/>
  <c r="E5" i="13"/>
  <c r="E6" i="13"/>
  <c r="E7" i="13"/>
  <c r="E8" i="13"/>
  <c r="E9" i="13"/>
  <c r="E10" i="13"/>
  <c r="H6" i="9"/>
  <c r="H7" i="9"/>
  <c r="H8" i="9"/>
  <c r="H9" i="9"/>
  <c r="H10" i="9"/>
  <c r="H11" i="9"/>
  <c r="H12" i="9"/>
  <c r="H13" i="9"/>
  <c r="H14" i="9"/>
  <c r="H15" i="9"/>
  <c r="H16" i="9"/>
  <c r="H17" i="9"/>
  <c r="H26" i="9"/>
  <c r="H27" i="9"/>
  <c r="H28" i="9"/>
  <c r="H29" i="9"/>
  <c r="H30" i="9"/>
  <c r="H31" i="9"/>
  <c r="H32" i="9"/>
  <c r="H33" i="9"/>
  <c r="H34" i="9"/>
  <c r="H35" i="9"/>
  <c r="H36" i="9"/>
  <c r="H37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C10" i="22"/>
  <c r="D10" i="22"/>
  <c r="E10" i="22"/>
  <c r="F10" i="22"/>
  <c r="C74" i="26"/>
  <c r="D74" i="26"/>
  <c r="E74" i="26"/>
  <c r="D4" i="29"/>
  <c r="H22" i="29"/>
  <c r="H21" i="29"/>
  <c r="D17" i="29"/>
  <c r="H34" i="29"/>
  <c r="D37" i="29"/>
  <c r="D50" i="29"/>
  <c r="I4" i="29"/>
  <c r="H4" i="29" s="1"/>
  <c r="H24" i="29"/>
  <c r="H23" i="29"/>
  <c r="C14" i="19"/>
  <c r="C9" i="19"/>
  <c r="C10" i="19"/>
  <c r="H17" i="29" l="1"/>
  <c r="H13" i="29"/>
  <c r="H49" i="29"/>
  <c r="H43" i="29"/>
  <c r="H7" i="29"/>
  <c r="H9" i="29"/>
  <c r="H6" i="29"/>
  <c r="H5" i="29"/>
  <c r="H8" i="29"/>
  <c r="H38" i="29"/>
  <c r="H35" i="29"/>
  <c r="H40" i="29"/>
  <c r="H36" i="29"/>
  <c r="H39" i="29"/>
  <c r="H37" i="29"/>
  <c r="H45" i="29"/>
  <c r="H44" i="29"/>
  <c r="H48" i="29"/>
  <c r="H46" i="29"/>
  <c r="H47" i="29"/>
  <c r="C5" i="19"/>
  <c r="C12" i="19"/>
  <c r="C11" i="19"/>
  <c r="C13" i="19"/>
  <c r="C15" i="19"/>
  <c r="C16" i="19"/>
  <c r="C7" i="19"/>
  <c r="C6" i="19"/>
  <c r="H14" i="29"/>
  <c r="H16" i="29"/>
  <c r="H15" i="29"/>
  <c r="C17" i="19" l="1"/>
  <c r="F74" i="26"/>
</calcChain>
</file>

<file path=xl/sharedStrings.xml><?xml version="1.0" encoding="utf-8"?>
<sst xmlns="http://schemas.openxmlformats.org/spreadsheetml/2006/main" count="501" uniqueCount="338">
  <si>
    <t>Staten</t>
  </si>
  <si>
    <t>Utlandet</t>
  </si>
  <si>
    <t>Summa</t>
  </si>
  <si>
    <t>Närings-</t>
  </si>
  <si>
    <t>Övriga</t>
  </si>
  <si>
    <t>Totalt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</si>
  <si>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</si>
  <si>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</si>
  <si>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</si>
  <si>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</si>
  <si>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</si>
  <si>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</si>
  <si>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</si>
  <si>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kapital</t>
  </si>
  <si>
    <t>omslutning</t>
  </si>
  <si>
    <t>filialer i Sverige</t>
  </si>
  <si>
    <t>Deutsche Bank, filial</t>
  </si>
  <si>
    <t xml:space="preserve">Antal </t>
  </si>
  <si>
    <t>Handelsbanken</t>
  </si>
  <si>
    <t xml:space="preserve">De tio största </t>
  </si>
  <si>
    <t>kontor</t>
  </si>
  <si>
    <t>Varbergs Sparbank</t>
  </si>
  <si>
    <t>Procent</t>
  </si>
  <si>
    <t>Övriga tillgångar</t>
  </si>
  <si>
    <t>Övriga skulder</t>
  </si>
  <si>
    <t xml:space="preserve">Utestående </t>
  </si>
  <si>
    <t>Småhus</t>
  </si>
  <si>
    <t>Flerbostadshus</t>
  </si>
  <si>
    <t>Bostadsrätter</t>
  </si>
  <si>
    <t>Ägare</t>
  </si>
  <si>
    <t>Skandia</t>
  </si>
  <si>
    <t>SEB</t>
  </si>
  <si>
    <t xml:space="preserve">  </t>
  </si>
  <si>
    <t>Toyota Kreditbank, filial</t>
  </si>
  <si>
    <t>Sparbanken Skaraborg</t>
  </si>
  <si>
    <t>Sparbanken Lidköping</t>
  </si>
  <si>
    <t>Kommuninvest i Sverige AB</t>
  </si>
  <si>
    <t xml:space="preserve"> Anm.  Alla uppgifter är efter bokslut.</t>
  </si>
  <si>
    <t>AMF Pension</t>
  </si>
  <si>
    <t>Länsförsäkringar</t>
  </si>
  <si>
    <t>Nordea</t>
  </si>
  <si>
    <t>AB Svensk Exportkredit</t>
  </si>
  <si>
    <t>Tjustbygdens Sparbank</t>
  </si>
  <si>
    <t>Källa: SCB</t>
  </si>
  <si>
    <t>(mkr)</t>
  </si>
  <si>
    <t>lån (mkr)</t>
  </si>
  <si>
    <t xml:space="preserve">  (mkr)</t>
  </si>
  <si>
    <t xml:space="preserve"> (mkr)</t>
  </si>
  <si>
    <t>ICA Banken</t>
  </si>
  <si>
    <t>Evli Bank, filial</t>
  </si>
  <si>
    <r>
      <t>2</t>
    </r>
    <r>
      <rPr>
        <sz val="8"/>
        <rFont val="Arial"/>
        <family val="2"/>
      </rPr>
      <t xml:space="preserve">    Medeltal under året.</t>
    </r>
  </si>
  <si>
    <t>sparbankerna</t>
  </si>
  <si>
    <t>Hushåll</t>
  </si>
  <si>
    <t>Källa: Respektive bank</t>
  </si>
  <si>
    <t xml:space="preserve"> Källa: Respektive bank </t>
  </si>
  <si>
    <t>Inlåning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</si>
  <si>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</si>
  <si>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</si>
  <si>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</si>
  <si>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t>Totalt ovanstående</t>
  </si>
  <si>
    <t>Källa: Respektive institut</t>
  </si>
  <si>
    <t>Kommuninvest ekonomisk förening</t>
  </si>
  <si>
    <t>Nordea Liv</t>
  </si>
  <si>
    <t>Källa: SCB, Finansiella företag</t>
  </si>
  <si>
    <t>Räntebärande värdepapper</t>
  </si>
  <si>
    <t>In- och upplåning från finansinstitut</t>
  </si>
  <si>
    <t>Eget kapital</t>
  </si>
  <si>
    <t>Emitterade värdepapper</t>
  </si>
  <si>
    <t>anställda</t>
  </si>
  <si>
    <t>kontor i</t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</si>
  <si>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</si>
  <si>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</si>
  <si>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Balans-
omslutning</t>
  </si>
  <si>
    <r>
      <t>Rörelse-
resultat</t>
    </r>
    <r>
      <rPr>
        <b/>
        <vertAlign val="superscript"/>
        <sz val="10"/>
        <rFont val="Arial"/>
        <family val="2"/>
      </rPr>
      <t>2</t>
    </r>
  </si>
  <si>
    <t>Utlåning till finansinstitut</t>
  </si>
  <si>
    <t>Placerings-
tillgångar (mkr)</t>
  </si>
  <si>
    <t xml:space="preserve">    miljarder kronor</t>
  </si>
  <si>
    <t>Fotnoter till tabell 1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</si>
  <si>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</si>
  <si>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</si>
  <si>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1    </t>
    </r>
    <r>
      <rPr>
        <sz val="8"/>
        <rFont val="Arial"/>
        <family val="2"/>
      </rPr>
      <t xml:space="preserve"> De största grupperna inom liv- och fondförsäkring, exklusive avtalsförsäkring.</t>
    </r>
  </si>
  <si>
    <r>
      <t xml:space="preserve">2 </t>
    </r>
    <r>
      <rPr>
        <sz val="8"/>
        <rFont val="Arial"/>
        <family val="2"/>
      </rPr>
      <t xml:space="preserve">  Medeltal under året.</t>
    </r>
  </si>
  <si>
    <t>Källa: SCB, Riksbankens finansmarknadsstatistik (FMR)</t>
  </si>
  <si>
    <t xml:space="preserve">    </t>
  </si>
  <si>
    <r>
      <t>. .</t>
    </r>
    <r>
      <rPr>
        <sz val="8"/>
        <rFont val="Arial"/>
        <family val="2"/>
      </rPr>
      <t xml:space="preserve">    Uppgift har ej lämnats av banken.</t>
    </r>
  </si>
  <si>
    <t>Folksam (inkl. KPA och Förenade Liv)</t>
  </si>
  <si>
    <t>svenska bankaktiebolag</t>
  </si>
  <si>
    <t>utländska bankaktiebolag</t>
  </si>
  <si>
    <t>utländska bankers filialer</t>
  </si>
  <si>
    <t>sparbanker</t>
  </si>
  <si>
    <t>varav:</t>
  </si>
  <si>
    <t>medlemsbanker</t>
  </si>
  <si>
    <t>Banker</t>
  </si>
  <si>
    <t>Totalt antal</t>
  </si>
  <si>
    <t>Bankkontor</t>
  </si>
  <si>
    <t>bankaktiebolag</t>
  </si>
  <si>
    <t>Anställda i banker</t>
  </si>
  <si>
    <t>Uttagsautomater</t>
  </si>
  <si>
    <t>Antal transaktioner, miljoner</t>
  </si>
  <si>
    <t>Betalningsinstrument</t>
  </si>
  <si>
    <t>Checkar</t>
  </si>
  <si>
    <t>Kreditkort</t>
  </si>
  <si>
    <t>Elektronisk girering</t>
  </si>
  <si>
    <t>Autogiro</t>
  </si>
  <si>
    <t>Total inlåning, miljarder kronor</t>
  </si>
  <si>
    <t>Företag</t>
  </si>
  <si>
    <t>Bankernas utlåning till allmänheten</t>
  </si>
  <si>
    <t>Total utlåning, miljarder kronor</t>
  </si>
  <si>
    <t>Övrigt</t>
  </si>
  <si>
    <t>Försäkringssparande</t>
  </si>
  <si>
    <t>Aktier</t>
  </si>
  <si>
    <t>Fonder</t>
  </si>
  <si>
    <t>Obligationer</t>
  </si>
  <si>
    <t>Total portfölj, miljarder kronor</t>
  </si>
  <si>
    <t>Hushållens finansiella sparande</t>
  </si>
  <si>
    <t>Transaktionsvärde, miljarder kronor</t>
  </si>
  <si>
    <t>Totalt antal transaktioner, miljoner</t>
  </si>
  <si>
    <t>Carnegie Investment Bank</t>
  </si>
  <si>
    <t>UBS Switzerland Stockholm, filial</t>
  </si>
  <si>
    <t>UBS UK Stockholm, filial</t>
  </si>
  <si>
    <r>
      <t>anställda</t>
    </r>
    <r>
      <rPr>
        <b/>
        <vertAlign val="superscript"/>
        <sz val="10"/>
        <rFont val="Arial"/>
        <family val="2"/>
      </rPr>
      <t>2</t>
    </r>
  </si>
  <si>
    <r>
      <t>Kredit-
förluster</t>
    </r>
    <r>
      <rPr>
        <b/>
        <vertAlign val="superscript"/>
        <sz val="10"/>
        <rFont val="Arial"/>
        <family val="2"/>
      </rPr>
      <t>3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</si>
  <si>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</si>
  <si>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Basfakta om svensk bankmarknad</t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</si>
  <si>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</si>
  <si>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</si>
  <si>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</si>
  <si>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>Totala lån, miljarder kronor</t>
  </si>
  <si>
    <r>
      <t>Inlåning</t>
    </r>
    <r>
      <rPr>
        <b/>
        <vertAlign val="superscript"/>
        <sz val="10"/>
        <rFont val="Arial"/>
        <family val="2"/>
      </rPr>
      <t>2</t>
    </r>
  </si>
  <si>
    <t>Total utlåning miljarder kronor</t>
  </si>
  <si>
    <r>
      <t>Sverige</t>
    </r>
    <r>
      <rPr>
        <vertAlign val="superscript"/>
        <sz val="9"/>
        <rFont val="Arial"/>
        <family val="2"/>
      </rPr>
      <t>1</t>
    </r>
  </si>
  <si>
    <r>
      <t>allmänheten</t>
    </r>
    <r>
      <rPr>
        <vertAlign val="superscript"/>
        <sz val="9"/>
        <rFont val="Arial"/>
        <family val="2"/>
      </rPr>
      <t>4</t>
    </r>
  </si>
  <si>
    <r>
      <t xml:space="preserve">1    </t>
    </r>
    <r>
      <rPr>
        <sz val="8"/>
        <rFont val="Arial"/>
        <family val="2"/>
      </rPr>
      <t xml:space="preserve">De före detta sparbanker som har omvandlats till aktiebolag redovisas i tabell 1 Bankaktiebolag. 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</si>
  <si>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</si>
  <si>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</si>
  <si>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</si>
  <si>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</si>
  <si>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</si>
  <si>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</si>
  <si>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</si>
  <si>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</si>
  <si>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Offentlig sektor</t>
  </si>
  <si>
    <t>Aktier och andelar</t>
  </si>
  <si>
    <t>Offentlig</t>
  </si>
  <si>
    <t>sektor</t>
  </si>
  <si>
    <t>Övriga fastigheter</t>
  </si>
  <si>
    <t>Övriga säkerheter</t>
  </si>
  <si>
    <t>Finansiella instrument</t>
  </si>
  <si>
    <t>Borgen</t>
  </si>
  <si>
    <t>Nordnet Bank</t>
  </si>
  <si>
    <t>Santander Consumer Bank, filial</t>
  </si>
  <si>
    <t xml:space="preserve">      verksamhet i de övriga nordiska länderna finns i separata dotterbanker och ingår inte i moderbolagets siffror. </t>
  </si>
  <si>
    <t>Blancolån (lån utan säkerhet)</t>
  </si>
  <si>
    <t>Hushållens lån, säkerhetsfördelad</t>
  </si>
  <si>
    <t>-</t>
  </si>
  <si>
    <t>Swedbank</t>
  </si>
  <si>
    <t>Länsför-säkringar Bank</t>
  </si>
  <si>
    <t>Derivat-instrument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</si>
  <si>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</si>
  <si>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</si>
  <si>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</si>
  <si>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t>Skulder och eget kapital, miljarder kronor</t>
  </si>
  <si>
    <t>Flerbostads-hus</t>
  </si>
  <si>
    <t>Bostads-rätter</t>
  </si>
  <si>
    <t>MedMera Bank</t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</si>
  <si>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</si>
  <si>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t xml:space="preserve"> varav utdel-ningar från koncernföretag</t>
  </si>
  <si>
    <t>Swedbank Försäkring</t>
  </si>
  <si>
    <t>Danica Pension (Danske Bank)</t>
  </si>
  <si>
    <t>Avanza Bank</t>
  </si>
  <si>
    <t xml:space="preserve">Antal automater </t>
  </si>
  <si>
    <t>på ursprunglig räntebindningstid</t>
  </si>
  <si>
    <t xml:space="preserve">Bostadsinstitutens lånevolymer fördelade </t>
  </si>
  <si>
    <t>Nya lån under perioden</t>
  </si>
  <si>
    <t>Rörlig ränta</t>
  </si>
  <si>
    <t>Bundet 1-5 år</t>
  </si>
  <si>
    <t>Bundet &gt;5 år</t>
  </si>
  <si>
    <r>
      <t xml:space="preserve">1  </t>
    </r>
    <r>
      <rPr>
        <sz val="8"/>
        <rFont val="Arial"/>
        <family val="2"/>
      </rPr>
      <t xml:space="preserve">   Med kontor avses självständigt bankkontor. Många banker tillhandahåller dessutom vissa banktjänster genom ombud   </t>
    </r>
  </si>
  <si>
    <t xml:space="preserve">    in i SEB. </t>
  </si>
  <si>
    <t>Total</t>
  </si>
  <si>
    <t xml:space="preserve">    SEB Bolån och SEB Finans har fusionerats in i SEB. </t>
  </si>
  <si>
    <t xml:space="preserve"> </t>
  </si>
  <si>
    <t>objektsfördelad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</si>
  <si>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</si>
  <si>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r>
      <t>Utlåning till allmänheten</t>
    </r>
    <r>
      <rPr>
        <vertAlign val="superscript"/>
        <sz val="10"/>
        <rFont val="Arial"/>
        <family val="2"/>
      </rPr>
      <t>2,3</t>
    </r>
  </si>
  <si>
    <r>
      <t>In- och upplåning från allmänheten</t>
    </r>
    <r>
      <rPr>
        <vertAlign val="superscript"/>
        <sz val="10"/>
        <rFont val="Arial"/>
        <family val="2"/>
      </rPr>
      <t>4</t>
    </r>
  </si>
  <si>
    <r>
      <t>Hushåll</t>
    </r>
    <r>
      <rPr>
        <b/>
        <vertAlign val="superscript"/>
        <sz val="10"/>
        <rFont val="Arial"/>
        <family val="2"/>
      </rPr>
      <t>3</t>
    </r>
  </si>
  <si>
    <r>
      <t>livet</t>
    </r>
    <r>
      <rPr>
        <b/>
        <vertAlign val="superscript"/>
        <sz val="10"/>
        <rFont val="Arial"/>
        <family val="2"/>
      </rPr>
      <t>3</t>
    </r>
  </si>
  <si>
    <r>
      <t>Utlåning</t>
    </r>
    <r>
      <rPr>
        <b/>
        <vertAlign val="superscript"/>
        <sz val="10"/>
        <rFont val="Arial"/>
        <family val="2"/>
      </rPr>
      <t>4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</si>
  <si>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</si>
  <si>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r>
      <t>4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</si>
  <si>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</si>
  <si>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</si>
  <si>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</si>
  <si>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t>Antal betalkort</t>
  </si>
  <si>
    <t xml:space="preserve">bankkort </t>
  </si>
  <si>
    <t>Bankkort</t>
  </si>
  <si>
    <t>Totalt antal, miljoner</t>
  </si>
  <si>
    <t xml:space="preserve">Från föregående år är följande banker inte längre registrerade hos Finansinspektionen: </t>
  </si>
  <si>
    <t>Erik Penser Bankaktiebolag</t>
  </si>
  <si>
    <t>J.P. Morgan Europe, filial</t>
  </si>
  <si>
    <t>Sparbanken Eken</t>
  </si>
  <si>
    <t>Sparbanken Göinge</t>
  </si>
  <si>
    <t>Standard Chartered Bank, filial</t>
  </si>
  <si>
    <t>Svenska Handelsbanken</t>
  </si>
  <si>
    <t xml:space="preserve">Handelsbanken Liv </t>
  </si>
  <si>
    <t>Northern Trust Global Services, filial</t>
  </si>
  <si>
    <t>OK-Q8 Bank</t>
  </si>
  <si>
    <t>The Royal Bank of Scotland UK, filial</t>
  </si>
  <si>
    <t>Totala bostadslån till allmänheten</t>
  </si>
  <si>
    <t xml:space="preserve">Fördelning på objekt </t>
  </si>
  <si>
    <t>Volvofinans Bank</t>
  </si>
  <si>
    <t>Forex Bank</t>
  </si>
  <si>
    <t>övriga betal- och kreditkort</t>
  </si>
  <si>
    <t>Antal e-fakturor, miljoner</t>
  </si>
  <si>
    <t>E-faktura, privatkunder</t>
  </si>
  <si>
    <t>Andel av internetbetalningar, privat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</si>
  <si>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</si>
  <si>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t>Marginalen Bank</t>
  </si>
  <si>
    <t>IKANO Bank</t>
  </si>
  <si>
    <t>Danske Bank, filial</t>
  </si>
  <si>
    <t>Skandia-banken</t>
  </si>
  <si>
    <t>In- och upplåning från svenska hushåll och icke-finansiella företag, mkr</t>
  </si>
  <si>
    <t>Utlåning till svenska hushåll och icke-finansiella företag, mkr</t>
  </si>
  <si>
    <t>Omfattar in- och utlåning från Swedbank, Swedbank Finans, Swedbank Hypotek, FSB Bolåndirekt Bank (tom. 2003) och Entercard.</t>
  </si>
  <si>
    <t>Omfattar in- och utlåning från Nordea Bank, Nordea Finans och Nordea Hypotek.</t>
  </si>
  <si>
    <t>Omfattar in- och utlåning från Skandinaviska Enskilda Banken, SEB Finans (tom. 2006) och SEB Bolån (tom. 2006).</t>
  </si>
  <si>
    <t>2  Inlånings- och kreditmarknaden i Sverige, slutet av respektive år</t>
  </si>
  <si>
    <t xml:space="preserve">Omfattar in- och utlåning från Handelsbanken, Handelsbanken Finans, Stadshypotek, Handelsbanken Hypotek (tom. 2002) och Stadshypotek </t>
  </si>
  <si>
    <t>Bank (tom. 2006).</t>
  </si>
  <si>
    <t>Bankaktiebolag, sparbanker och utländska bankfilialer i Sverige.</t>
  </si>
  <si>
    <t>Bankernas inlåning från</t>
  </si>
  <si>
    <t>allmänheten</t>
  </si>
  <si>
    <t>Betalningsterminaler (kort)</t>
  </si>
  <si>
    <t>Källa: Sparbankernas Riksförbund och Sparbanken Syd</t>
  </si>
  <si>
    <t>Bergslagens Sparbank</t>
  </si>
  <si>
    <t>Blankettgirering, bank- och plusgiro</t>
  </si>
  <si>
    <t xml:space="preserve">Sverige. Uppgifter om verksamheten på den svenska marknaden finns i tabell 2 Inlånings- och </t>
  </si>
  <si>
    <t>kreditmarknaden. Uppgifter om de stora bankkoncernerna finns i tabell 3 Bankkoncerner.</t>
  </si>
  <si>
    <t>Källa: Svensk Försäkring</t>
  </si>
  <si>
    <t>Sparbanken Syd</t>
  </si>
  <si>
    <t>DNB Bank, filial</t>
  </si>
  <si>
    <t>J.P. Morgan Securities, filial</t>
  </si>
  <si>
    <t>Ålandsbanken, filial</t>
  </si>
  <si>
    <t xml:space="preserve">      från SBAB Bank. Stora delar av SBAB Banks utlåning är på så sätt överförda till SCBC.</t>
  </si>
  <si>
    <t xml:space="preserve">      säkerställda obligationer med säkerhet i bostadslån. SCBC bedriver ingen egen utlåningsverksamhet utan förvärvar lån främst</t>
  </si>
  <si>
    <t>Sparbanken Alingsås</t>
  </si>
  <si>
    <t>Sparbanken Nord</t>
  </si>
  <si>
    <t>Sörmlands Sparbank</t>
  </si>
  <si>
    <t>Falkenbergs Sparbank</t>
  </si>
  <si>
    <t>Sparbanken i Karlshamn</t>
  </si>
  <si>
    <t>Westra Wermlands Sparbank</t>
  </si>
  <si>
    <t>Roslagens Sparbank</t>
  </si>
  <si>
    <t>Alecta</t>
  </si>
  <si>
    <t>Sparbanken Västra Mälardalen</t>
  </si>
  <si>
    <t>Resurs Bank</t>
  </si>
  <si>
    <t>Aareal Bank, filial</t>
  </si>
  <si>
    <t>PBB Deutsche Pfandbriefbank, filial</t>
  </si>
  <si>
    <t>Catella Bank, filial</t>
  </si>
  <si>
    <r>
      <t>SBAB Bank</t>
    </r>
    <r>
      <rPr>
        <vertAlign val="superscript"/>
        <sz val="10"/>
        <rFont val="Arial"/>
        <family val="2"/>
      </rPr>
      <t>5</t>
    </r>
  </si>
  <si>
    <r>
      <t>Övriga banker</t>
    </r>
    <r>
      <rPr>
        <vertAlign val="superscript"/>
        <sz val="10"/>
        <rFont val="Arial"/>
        <family val="2"/>
      </rPr>
      <t>6</t>
    </r>
  </si>
  <si>
    <t>Bostadsinstitut, finansbolag och övriga kreditinstitut</t>
  </si>
  <si>
    <r>
      <t>Övriga institut</t>
    </r>
    <r>
      <rPr>
        <vertAlign val="superscript"/>
        <sz val="10"/>
        <rFont val="Arial"/>
        <family val="2"/>
      </rPr>
      <t>7</t>
    </r>
  </si>
  <si>
    <t>Omfattar in- och utlåning från SBAB Bank, AB Sveriges Säkerställda Obligationer, Frispar Bolån och Sveriges Bostadsfinansierings AB.</t>
  </si>
  <si>
    <t>Sedlar och mynt i cirkulation</t>
  </si>
  <si>
    <t>Genomsnitt, miljarder kronor</t>
  </si>
  <si>
    <t>,</t>
  </si>
  <si>
    <t>Barclays Bank, filial</t>
  </si>
  <si>
    <t>Eika Kredittbank, filial</t>
  </si>
  <si>
    <t>BNP Paribas Fortis Bank, filial</t>
  </si>
  <si>
    <t xml:space="preserve">     som exempelvis dagligvarubutiker. För banker med kundkontakt enbart via internet och telefon anges som regel</t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</si>
  <si>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</si>
  <si>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</si>
  <si>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t>Orusts Sparbank</t>
  </si>
  <si>
    <t xml:space="preserve">Sparbanken i Enköping </t>
  </si>
  <si>
    <t>TF Bank</t>
  </si>
  <si>
    <t>Amfa Bank</t>
  </si>
  <si>
    <t>BIGBANK, filial</t>
  </si>
  <si>
    <r>
      <t>1</t>
    </r>
    <r>
      <rPr>
        <sz val="8"/>
        <rFont val="Arial"/>
        <family val="2"/>
      </rPr>
      <t xml:space="preserve"> Utlåning från MFI (banker, bostadsinstitut, etc.) uppdelat på säkerhet .</t>
    </r>
  </si>
  <si>
    <t>Nordax Bank</t>
  </si>
  <si>
    <r>
      <t>Swed-bank</t>
    </r>
    <r>
      <rPr>
        <vertAlign val="superscript"/>
        <sz val="10"/>
        <rFont val="Arial"/>
        <family val="2"/>
      </rPr>
      <t>1</t>
    </r>
  </si>
  <si>
    <r>
      <t>Handels-banken</t>
    </r>
    <r>
      <rPr>
        <vertAlign val="superscript"/>
        <sz val="10"/>
        <rFont val="Arial"/>
        <family val="2"/>
      </rPr>
      <t>2</t>
    </r>
  </si>
  <si>
    <t>Skandiabanken</t>
  </si>
  <si>
    <t>Totalt samtliga (47 st)</t>
  </si>
  <si>
    <t>Landshypotek Bank</t>
  </si>
  <si>
    <r>
      <t>i Sverige</t>
    </r>
    <r>
      <rPr>
        <vertAlign val="superscript"/>
        <sz val="9"/>
        <rFont val="Arial"/>
        <family val="2"/>
      </rPr>
      <t>2</t>
    </r>
  </si>
  <si>
    <r>
      <t>allmänheten</t>
    </r>
    <r>
      <rPr>
        <vertAlign val="superscript"/>
        <sz val="9"/>
        <rFont val="Arial"/>
        <family val="2"/>
      </rPr>
      <t>3</t>
    </r>
  </si>
  <si>
    <r>
      <t>Nordea Bank</t>
    </r>
    <r>
      <rPr>
        <vertAlign val="superscript"/>
        <sz val="9"/>
        <rFont val="Arial"/>
        <family val="2"/>
      </rPr>
      <t>5</t>
    </r>
  </si>
  <si>
    <r>
      <t>SBAB Bank</t>
    </r>
    <r>
      <rPr>
        <vertAlign val="superscript"/>
        <sz val="9"/>
        <rFont val="Arial"/>
        <family val="2"/>
      </rPr>
      <t>6</t>
    </r>
  </si>
  <si>
    <r>
      <t>Länsförsäkringar Bank</t>
    </r>
    <r>
      <rPr>
        <vertAlign val="superscript"/>
        <sz val="9"/>
        <rFont val="Arial"/>
        <family val="2"/>
      </rPr>
      <t>7</t>
    </r>
  </si>
  <si>
    <r>
      <t>Sparbanken Skåne</t>
    </r>
    <r>
      <rPr>
        <vertAlign val="superscript"/>
        <sz val="9"/>
        <rFont val="Arial"/>
        <family val="2"/>
      </rPr>
      <t>8</t>
    </r>
  </si>
  <si>
    <r>
      <t>Swedbank Sjuhärad</t>
    </r>
    <r>
      <rPr>
        <vertAlign val="superscript"/>
        <sz val="9"/>
        <rFont val="Arial"/>
        <family val="2"/>
      </rPr>
      <t>8</t>
    </r>
  </si>
  <si>
    <r>
      <t>Sparbanken Rekarne</t>
    </r>
    <r>
      <rPr>
        <vertAlign val="superscript"/>
        <sz val="9"/>
        <rFont val="Arial"/>
        <family val="2"/>
      </rPr>
      <t>8</t>
    </r>
  </si>
  <si>
    <r>
      <t>Ölands Bank</t>
    </r>
    <r>
      <rPr>
        <vertAlign val="superscript"/>
        <sz val="9"/>
        <rFont val="Arial"/>
        <family val="2"/>
      </rPr>
      <t>8</t>
    </r>
  </si>
  <si>
    <r>
      <t>Vimmerby Sparbank</t>
    </r>
    <r>
      <rPr>
        <vertAlign val="superscript"/>
        <sz val="9"/>
        <rFont val="Arial"/>
        <family val="2"/>
      </rPr>
      <t>8</t>
    </r>
  </si>
  <si>
    <r>
      <t>Bank of China, filial</t>
    </r>
    <r>
      <rPr>
        <vertAlign val="superscript"/>
        <sz val="9"/>
        <rFont val="Arial"/>
        <family val="2"/>
      </rPr>
      <t>12</t>
    </r>
  </si>
  <si>
    <r>
      <t xml:space="preserve">2    </t>
    </r>
    <r>
      <rPr>
        <sz val="8"/>
        <rFont val="Arial"/>
        <family val="2"/>
      </rPr>
      <t xml:space="preserve">  Medeltal under året.</t>
    </r>
  </si>
  <si>
    <r>
      <t xml:space="preserve">3 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</si>
  <si>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 xml:space="preserve">4    </t>
    </r>
    <r>
      <rPr>
        <sz val="8"/>
        <rFont val="Arial"/>
        <family val="2"/>
      </rPr>
      <t xml:space="preserve">  In- och upplåning från svensk och utländsk allmänhet (hushåll, företag, kommuner m.fl.).</t>
    </r>
  </si>
  <si>
    <r>
      <t xml:space="preserve">5 </t>
    </r>
    <r>
      <rPr>
        <sz val="8"/>
        <rFont val="Arial"/>
        <family val="2"/>
      </rPr>
      <t xml:space="preserve">    Nordea Bank är Nordea-koncernens moderbolag och omfattar i huvudsak Nordeas verksamhet i Sverige. Nordeas</t>
    </r>
  </si>
  <si>
    <r>
      <t xml:space="preserve">6       </t>
    </r>
    <r>
      <rPr>
        <sz val="8"/>
        <rFont val="Arial"/>
        <family val="2"/>
      </rPr>
      <t>Ett dotterbolag till SBAB Bank är AB Sveriges Säkerställda Obligationer (SCBC) vars huvudsakliga verksamhet är att emittera</t>
    </r>
  </si>
  <si>
    <r>
      <t xml:space="preserve">7       </t>
    </r>
    <r>
      <rPr>
        <sz val="8"/>
        <rFont val="Arial"/>
        <family val="2"/>
      </rPr>
      <t xml:space="preserve">Länsförsäkringar Banks anställda inkluder inte tillikaanställda på Länsförsäkringar Bank och respektive länsförsäkringskontor. </t>
    </r>
  </si>
  <si>
    <r>
      <t xml:space="preserve">8       </t>
    </r>
    <r>
      <rPr>
        <sz val="8"/>
        <rFont val="Arial"/>
        <family val="2"/>
      </rPr>
      <t>Banken ägs delvis av Swedbank.</t>
    </r>
  </si>
  <si>
    <t xml:space="preserve">     ett kontor.</t>
  </si>
  <si>
    <t>Betalningar i realtid (Swish)</t>
  </si>
  <si>
    <t>förändring föregående år, procent</t>
  </si>
  <si>
    <t>Antal terminaler*</t>
  </si>
  <si>
    <t>Transaktionsvärde, miljarder kronor*</t>
  </si>
  <si>
    <t>*Nedgången i antal terminaler* och transaktionsvärde* beror på en ny</t>
  </si>
  <si>
    <t>beräkningsmetod som endast utgår från siffror från kortinlösare.</t>
  </si>
  <si>
    <t>1 Bankaktiebolag 2016-12-31</t>
  </si>
  <si>
    <r>
      <t>3  De stora svenska bankkoncernerna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2016-12-31</t>
    </r>
  </si>
  <si>
    <t>..</t>
  </si>
  <si>
    <t>Lån &amp; Spar Sverige, filial</t>
  </si>
  <si>
    <t>Collector Bank</t>
  </si>
  <si>
    <r>
      <t>Bluestep Bank</t>
    </r>
    <r>
      <rPr>
        <vertAlign val="superscript"/>
        <sz val="9"/>
        <rFont val="Arial"/>
        <family val="2"/>
      </rPr>
      <t>9</t>
    </r>
  </si>
  <si>
    <r>
      <t>Citibank Europe, filial</t>
    </r>
    <r>
      <rPr>
        <vertAlign val="superscript"/>
        <sz val="9"/>
        <rFont val="Arial"/>
        <family val="2"/>
      </rPr>
      <t>10</t>
    </r>
  </si>
  <si>
    <r>
      <t xml:space="preserve">11     </t>
    </r>
    <r>
      <rPr>
        <sz val="8"/>
        <rFont val="Arial"/>
        <family val="2"/>
      </rPr>
      <t>Uppgifterna avser SEB Kort Bank exklusive utländska filialer.</t>
    </r>
  </si>
  <si>
    <r>
      <t>10</t>
    </r>
    <r>
      <rPr>
        <sz val="8"/>
        <rFont val="Arial"/>
        <family val="2"/>
      </rPr>
      <t xml:space="preserve">    Filialen har bytt namn från Citibank International, filial.</t>
    </r>
  </si>
  <si>
    <r>
      <t>SEB Kort Bank</t>
    </r>
    <r>
      <rPr>
        <vertAlign val="superscript"/>
        <sz val="9"/>
        <rFont val="Arial"/>
        <family val="2"/>
      </rPr>
      <t>11</t>
    </r>
  </si>
  <si>
    <r>
      <t>Crédit Agricole CIB, filial</t>
    </r>
    <r>
      <rPr>
        <vertAlign val="superscript"/>
        <sz val="9"/>
        <rFont val="Arial"/>
        <family val="2"/>
      </rPr>
      <t>13</t>
    </r>
  </si>
  <si>
    <r>
      <t>Renault Finance Nordic bankfilial</t>
    </r>
    <r>
      <rPr>
        <vertAlign val="superscript"/>
        <sz val="9"/>
        <rFont val="Arial"/>
        <family val="2"/>
      </rPr>
      <t>14</t>
    </r>
  </si>
  <si>
    <r>
      <t xml:space="preserve">12    </t>
    </r>
    <r>
      <rPr>
        <sz val="8"/>
        <rFont val="Arial"/>
        <family val="2"/>
      </rPr>
      <t>Filialens fullständiga namn är Bank of China (Luxemburg) S.A., Stockholm filial.</t>
    </r>
  </si>
  <si>
    <r>
      <t xml:space="preserve">13     </t>
    </r>
    <r>
      <rPr>
        <sz val="8"/>
        <rFont val="Arial"/>
        <family val="2"/>
      </rPr>
      <t>Filialens fullständiga namn är Crédit Agricole Corporate and Investment Bank.</t>
    </r>
  </si>
  <si>
    <r>
      <t xml:space="preserve">14     </t>
    </r>
    <r>
      <rPr>
        <sz val="8"/>
        <rFont val="Arial"/>
        <family val="2"/>
      </rPr>
      <t>Filialens fullständiga namn är Renault Finance Nordic bankfilial till RCI Banque SA Frankrike.</t>
    </r>
  </si>
  <si>
    <r>
      <t>UBS Europe, filial</t>
    </r>
    <r>
      <rPr>
        <vertAlign val="superscript"/>
        <sz val="9"/>
        <rFont val="Arial"/>
        <family val="2"/>
      </rPr>
      <t>15</t>
    </r>
  </si>
  <si>
    <r>
      <t xml:space="preserve">15     </t>
    </r>
    <r>
      <rPr>
        <sz val="8"/>
        <rFont val="Arial"/>
        <family val="2"/>
      </rPr>
      <t>Filialen har bytt namn från UBS Switzerland Stockholm, filial.</t>
    </r>
  </si>
  <si>
    <r>
      <t>Netfonds</t>
    </r>
    <r>
      <rPr>
        <vertAlign val="superscript"/>
        <sz val="9"/>
        <rFont val="Arial"/>
        <family val="2"/>
      </rPr>
      <t>16</t>
    </r>
  </si>
  <si>
    <r>
      <t xml:space="preserve">17     </t>
    </r>
    <r>
      <rPr>
        <sz val="8"/>
        <rFont val="Arial"/>
        <family val="2"/>
      </rPr>
      <t>Filialens fullständiga namn är Credit Suisse International, (UK) Bank Sweden Branch (filial).</t>
    </r>
  </si>
  <si>
    <r>
      <t xml:space="preserve">16     </t>
    </r>
    <r>
      <rPr>
        <sz val="8"/>
        <rFont val="Arial"/>
        <family val="2"/>
      </rPr>
      <t>Netfonds fick tillstånd att bedriva bankrörelse 2016.</t>
    </r>
  </si>
  <si>
    <r>
      <t xml:space="preserve">9       </t>
    </r>
    <r>
      <rPr>
        <sz val="8"/>
        <rFont val="Arial"/>
        <family val="2"/>
      </rPr>
      <t>Bluestep Bank fick tillstånd att bedriva bankrörelse 2016.</t>
    </r>
  </si>
  <si>
    <r>
      <t>Credit Suisse, filial</t>
    </r>
    <r>
      <rPr>
        <vertAlign val="superscript"/>
        <sz val="9"/>
        <rFont val="Arial"/>
        <family val="2"/>
      </rPr>
      <t>17</t>
    </r>
  </si>
  <si>
    <t>9  Näringslivsinstitut 2016-12-31</t>
  </si>
  <si>
    <t>Svenska Skeppshypotek</t>
  </si>
  <si>
    <r>
      <t>10 Livförsäkringsbolag 2016-12-31</t>
    </r>
    <r>
      <rPr>
        <b/>
        <vertAlign val="superscript"/>
        <sz val="12"/>
        <rFont val="Arial"/>
        <family val="2"/>
      </rPr>
      <t>1</t>
    </r>
  </si>
  <si>
    <t>Avanza</t>
  </si>
  <si>
    <t>SPP</t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</si>
  <si>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2016-12-31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</si>
</sst>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r_-;\-* #,##0.00\ _k_r_-;_-* &quot;-&quot;??\ _k_r_-;_-@_-"/>
    <numFmt numFmtId="164" formatCode="0.0"/>
    <numFmt numFmtId="165" formatCode="#,##0.0"/>
    <numFmt numFmtId="166" formatCode="yyyy"/>
    <numFmt numFmtId="167" formatCode="yyyy;@"/>
    <numFmt numFmtId="168" formatCode="0.0%"/>
  </numFmts>
  <fonts count="36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3">
    <xf numFmtId="0" fontId="0" fillId="0" borderId="0" xfId="0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6" fillId="0" borderId="0" xfId="0" applyFont="1"/>
    <xf numFmtId="3" fontId="0" fillId="0" borderId="0" xfId="0" applyNumberFormat="1" applyBorder="1"/>
    <xf numFmtId="0" fontId="8" fillId="0" borderId="0" xfId="0" applyFont="1"/>
    <xf numFmtId="0" fontId="8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3" fontId="8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12" fillId="0" borderId="0" xfId="0" applyFont="1"/>
    <xf numFmtId="0" fontId="5" fillId="0" borderId="0" xfId="0" applyFont="1" applyBorder="1"/>
    <xf numFmtId="0" fontId="3" fillId="0" borderId="0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3" fontId="2" fillId="0" borderId="0" xfId="0" applyNumberFormat="1" applyFont="1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0" fontId="1" fillId="0" borderId="0" xfId="0" applyFont="1" applyBorder="1" applyAlignment="1">
      <alignment horizontal="left"/>
    </xf>
    <xf numFmtId="0" fontId="16" fillId="0" borderId="0" xfId="0" applyFont="1"/>
    <xf numFmtId="0" fontId="15" fillId="0" borderId="0" xfId="0" applyFont="1" applyBorder="1"/>
    <xf numFmtId="0" fontId="0" fillId="0" borderId="0" xfId="0" applyFill="1" applyBorder="1"/>
    <xf numFmtId="3" fontId="22" fillId="0" borderId="0" xfId="0" applyNumberFormat="1" applyFont="1" applyBorder="1"/>
    <xf numFmtId="0" fontId="20" fillId="0" borderId="0" xfId="0" applyFont="1"/>
    <xf numFmtId="3" fontId="10" fillId="0" borderId="0" xfId="0" applyNumberFormat="1" applyFont="1"/>
    <xf numFmtId="0" fontId="0" fillId="0" borderId="2" xfId="0" applyBorder="1"/>
    <xf numFmtId="0" fontId="14" fillId="0" borderId="2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20" fillId="0" borderId="0" xfId="0" applyFont="1" applyBorder="1"/>
    <xf numFmtId="3" fontId="21" fillId="0" borderId="0" xfId="0" applyNumberFormat="1" applyFont="1" applyBorder="1"/>
    <xf numFmtId="0" fontId="12" fillId="0" borderId="0" xfId="0" applyFont="1" applyAlignment="1">
      <alignment horizontal="left"/>
    </xf>
    <xf numFmtId="3" fontId="5" fillId="0" borderId="0" xfId="0" applyNumberFormat="1" applyFont="1" applyBorder="1"/>
    <xf numFmtId="3" fontId="15" fillId="0" borderId="0" xfId="0" applyNumberFormat="1" applyFont="1" applyFill="1" applyBorder="1"/>
    <xf numFmtId="0" fontId="24" fillId="0" borderId="0" xfId="0" applyFont="1" applyBorder="1"/>
    <xf numFmtId="3" fontId="25" fillId="0" borderId="0" xfId="0" applyNumberFormat="1" applyFont="1" applyFill="1" applyBorder="1"/>
    <xf numFmtId="14" fontId="3" fillId="0" borderId="0" xfId="0" applyNumberFormat="1" applyFont="1" applyBorder="1"/>
    <xf numFmtId="0" fontId="10" fillId="0" borderId="3" xfId="0" applyFont="1" applyBorder="1" applyAlignment="1">
      <alignment horizontal="right" wrapText="1"/>
    </xf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5" fillId="0" borderId="0" xfId="0" applyNumberFormat="1" applyFont="1"/>
    <xf numFmtId="3" fontId="0" fillId="0" borderId="2" xfId="0" applyNumberFormat="1" applyBorder="1" applyAlignment="1">
      <alignment horizontal="right"/>
    </xf>
    <xf numFmtId="0" fontId="27" fillId="0" borderId="0" xfId="0" applyFont="1"/>
    <xf numFmtId="0" fontId="12" fillId="0" borderId="0" xfId="0" applyFont="1" applyFill="1" applyBorder="1"/>
    <xf numFmtId="3" fontId="10" fillId="0" borderId="0" xfId="0" applyNumberFormat="1" applyFont="1" applyAlignment="1" applyProtection="1">
      <alignment horizontal="right"/>
      <protection locked="0"/>
    </xf>
    <xf numFmtId="0" fontId="10" fillId="0" borderId="0" xfId="0" applyNumberFormat="1" applyFont="1" applyBorder="1" applyAlignment="1">
      <alignment horizontal="right"/>
    </xf>
    <xf numFmtId="0" fontId="28" fillId="0" borderId="0" xfId="0" applyFont="1"/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quotePrefix="1" applyNumberFormat="1" applyFont="1" applyBorder="1" applyAlignment="1">
      <alignment horizontal="right"/>
    </xf>
    <xf numFmtId="3" fontId="29" fillId="0" borderId="0" xfId="0" applyNumberFormat="1" applyFont="1" applyBorder="1"/>
    <xf numFmtId="3" fontId="29" fillId="0" borderId="0" xfId="0" applyNumberFormat="1" applyFont="1" applyBorder="1" applyAlignment="1">
      <alignment horizontal="right"/>
    </xf>
    <xf numFmtId="1" fontId="0" fillId="0" borderId="0" xfId="0" applyNumberFormat="1"/>
    <xf numFmtId="0" fontId="1" fillId="0" borderId="2" xfId="0" applyFont="1" applyBorder="1"/>
    <xf numFmtId="0" fontId="30" fillId="0" borderId="0" xfId="0" applyFont="1" applyBorder="1" applyAlignment="1"/>
    <xf numFmtId="0" fontId="10" fillId="0" borderId="2" xfId="0" applyNumberFormat="1" applyFont="1" applyBorder="1" applyAlignment="1">
      <alignment horizontal="right"/>
    </xf>
    <xf numFmtId="3" fontId="14" fillId="0" borderId="3" xfId="0" applyNumberFormat="1" applyFont="1" applyBorder="1"/>
    <xf numFmtId="0" fontId="14" fillId="0" borderId="3" xfId="0" applyFont="1" applyBorder="1"/>
    <xf numFmtId="0" fontId="7" fillId="0" borderId="0" xfId="0" applyFont="1" applyBorder="1"/>
    <xf numFmtId="0" fontId="27" fillId="0" borderId="0" xfId="0" applyFont="1" applyBorder="1"/>
    <xf numFmtId="3" fontId="4" fillId="0" borderId="0" xfId="0" applyNumberFormat="1" applyFont="1" applyBorder="1" applyAlignment="1" applyProtection="1">
      <alignment horizontal="right"/>
      <protection locked="0"/>
    </xf>
    <xf numFmtId="1" fontId="0" fillId="0" borderId="0" xfId="0" applyNumberFormat="1" applyBorder="1"/>
    <xf numFmtId="3" fontId="4" fillId="0" borderId="0" xfId="0" applyNumberFormat="1" applyFont="1" applyBorder="1" applyAlignment="1">
      <alignment horizontal="right"/>
    </xf>
    <xf numFmtId="1" fontId="12" fillId="0" borderId="0" xfId="0" applyNumberFormat="1" applyFont="1" applyFill="1" applyBorder="1"/>
    <xf numFmtId="0" fontId="16" fillId="0" borderId="0" xfId="0" applyFont="1" applyAlignment="1">
      <alignment horizontal="left"/>
    </xf>
    <xf numFmtId="0" fontId="31" fillId="0" borderId="0" xfId="0" applyFont="1"/>
    <xf numFmtId="0" fontId="12" fillId="0" borderId="0" xfId="0" applyFont="1" applyBorder="1" applyAlignment="1">
      <alignment horizontal="left"/>
    </xf>
    <xf numFmtId="0" fontId="27" fillId="0" borderId="0" xfId="0" applyFont="1" applyFill="1" applyBorder="1"/>
    <xf numFmtId="0" fontId="27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2" fillId="0" borderId="0" xfId="0" applyFont="1" applyAlignment="1">
      <alignment wrapText="1" readingOrder="1"/>
    </xf>
    <xf numFmtId="0" fontId="12" fillId="0" borderId="0" xfId="0" applyFont="1" applyAlignment="1">
      <alignment readingOrder="1"/>
    </xf>
    <xf numFmtId="0" fontId="16" fillId="0" borderId="0" xfId="0" applyFont="1" applyAlignment="1">
      <alignment readingOrder="1"/>
    </xf>
    <xf numFmtId="0" fontId="33" fillId="0" borderId="0" xfId="0" applyFont="1" applyBorder="1"/>
    <xf numFmtId="0" fontId="30" fillId="0" borderId="0" xfId="0" applyFont="1" applyBorder="1"/>
    <xf numFmtId="14" fontId="10" fillId="0" borderId="0" xfId="0" applyNumberFormat="1" applyFont="1"/>
    <xf numFmtId="0" fontId="10" fillId="0" borderId="2" xfId="0" applyFont="1" applyFill="1" applyBorder="1" applyAlignment="1"/>
    <xf numFmtId="0" fontId="0" fillId="0" borderId="2" xfId="0" applyFill="1" applyBorder="1"/>
    <xf numFmtId="0" fontId="10" fillId="0" borderId="0" xfId="0" applyFont="1" applyFill="1" applyBorder="1"/>
    <xf numFmtId="3" fontId="4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10" fillId="0" borderId="0" xfId="0" applyNumberFormat="1" applyFont="1" applyAlignment="1" applyProtection="1">
      <protection locked="0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Fill="1"/>
    <xf numFmtId="0" fontId="0" fillId="0" borderId="0" xfId="0" applyBorder="1" applyAlignment="1">
      <alignment horizontal="right" wrapText="1"/>
    </xf>
    <xf numFmtId="0" fontId="20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right" wrapText="1"/>
    </xf>
    <xf numFmtId="0" fontId="6" fillId="0" borderId="0" xfId="0" applyFont="1" applyFill="1"/>
    <xf numFmtId="0" fontId="0" fillId="0" borderId="0" xfId="0" applyBorder="1" applyAlignment="1">
      <alignment wrapText="1"/>
    </xf>
    <xf numFmtId="0" fontId="10" fillId="0" borderId="0" xfId="0" applyFont="1" applyFill="1" applyBorder="1" applyAlignment="1">
      <alignment horizontal="center"/>
    </xf>
    <xf numFmtId="3" fontId="0" fillId="0" borderId="0" xfId="0" applyNumberFormat="1" applyFill="1"/>
    <xf numFmtId="3" fontId="8" fillId="0" borderId="0" xfId="0" applyNumberFormat="1" applyFont="1" applyFill="1" applyBorder="1"/>
    <xf numFmtId="0" fontId="31" fillId="0" borderId="0" xfId="0" applyFont="1" applyFill="1"/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horizontal="left"/>
    </xf>
    <xf numFmtId="0" fontId="8" fillId="0" borderId="0" xfId="0" applyFont="1" applyFill="1"/>
    <xf numFmtId="3" fontId="4" fillId="0" borderId="2" xfId="0" applyNumberFormat="1" applyFont="1" applyBorder="1" applyAlignment="1">
      <alignment horizontal="center"/>
    </xf>
    <xf numFmtId="3" fontId="0" fillId="0" borderId="2" xfId="0" applyNumberFormat="1" applyBorder="1"/>
    <xf numFmtId="164" fontId="0" fillId="0" borderId="2" xfId="0" applyNumberFormat="1" applyBorder="1"/>
    <xf numFmtId="3" fontId="4" fillId="0" borderId="0" xfId="0" applyNumberFormat="1" applyFont="1" applyFill="1" applyBorder="1"/>
    <xf numFmtId="3" fontId="4" fillId="0" borderId="0" xfId="0" applyNumberFormat="1" applyFont="1" applyFill="1" applyAlignment="1" applyProtection="1">
      <protection locked="0"/>
    </xf>
    <xf numFmtId="0" fontId="0" fillId="0" borderId="0" xfId="0" applyFill="1" applyAlignment="1">
      <alignment readingOrder="1"/>
    </xf>
    <xf numFmtId="0" fontId="0" fillId="0" borderId="0" xfId="0" applyFill="1" applyAlignment="1"/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1" fontId="6" fillId="0" borderId="0" xfId="0" applyNumberFormat="1" applyFont="1" applyFill="1"/>
    <xf numFmtId="0" fontId="6" fillId="0" borderId="1" xfId="0" applyFont="1" applyFill="1" applyBorder="1"/>
    <xf numFmtId="1" fontId="6" fillId="0" borderId="0" xfId="0" applyNumberFormat="1" applyFont="1" applyFill="1" applyBorder="1"/>
    <xf numFmtId="0" fontId="34" fillId="0" borderId="3" xfId="0" applyFont="1" applyFill="1" applyBorder="1" applyAlignment="1">
      <alignment wrapText="1"/>
    </xf>
    <xf numFmtId="3" fontId="35" fillId="0" borderId="0" xfId="0" applyNumberFormat="1" applyFont="1" applyAlignment="1" applyProtection="1">
      <protection locked="0"/>
    </xf>
    <xf numFmtId="0" fontId="15" fillId="0" borderId="0" xfId="0" applyFont="1" applyFill="1" applyBorder="1"/>
    <xf numFmtId="3" fontId="15" fillId="0" borderId="0" xfId="0" applyNumberFormat="1" applyFont="1" applyFill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16" fillId="0" borderId="0" xfId="0" applyFont="1" applyBorder="1" applyAlignment="1"/>
    <xf numFmtId="0" fontId="16" fillId="0" borderId="0" xfId="0" applyFont="1" applyAlignment="1"/>
    <xf numFmtId="0" fontId="0" fillId="0" borderId="0" xfId="0" applyBorder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3" fontId="31" fillId="0" borderId="0" xfId="0" applyNumberFormat="1" applyFont="1" applyFill="1"/>
    <xf numFmtId="3" fontId="31" fillId="0" borderId="0" xfId="0" applyNumberFormat="1" applyFont="1" applyFill="1" applyBorder="1"/>
    <xf numFmtId="3" fontId="8" fillId="0" borderId="0" xfId="0" applyNumberFormat="1" applyFont="1" applyFill="1"/>
    <xf numFmtId="3" fontId="8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8" fillId="0" borderId="0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10" fillId="0" borderId="0" xfId="0" applyFont="1" applyFill="1" applyBorder="1" applyAlignment="1"/>
    <xf numFmtId="0" fontId="10" fillId="0" borderId="2" xfId="0" applyFont="1" applyFill="1" applyBorder="1"/>
    <xf numFmtId="3" fontId="0" fillId="0" borderId="2" xfId="0" applyNumberFormat="1" applyBorder="1" applyAlignment="1"/>
    <xf numFmtId="3" fontId="35" fillId="0" borderId="2" xfId="0" applyNumberFormat="1" applyFont="1" applyBorder="1" applyAlignment="1" applyProtection="1">
      <protection locked="0"/>
    </xf>
    <xf numFmtId="3" fontId="0" fillId="0" borderId="2" xfId="0" applyNumberFormat="1" applyBorder="1" applyAlignment="1" applyProtection="1">
      <protection locked="0"/>
    </xf>
    <xf numFmtId="3" fontId="10" fillId="0" borderId="2" xfId="0" applyNumberFormat="1" applyFont="1" applyBorder="1" applyAlignment="1" applyProtection="1">
      <protection locked="0"/>
    </xf>
    <xf numFmtId="0" fontId="9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8" fillId="0" borderId="1" xfId="0" applyFont="1" applyFill="1" applyBorder="1"/>
    <xf numFmtId="3" fontId="8" fillId="0" borderId="1" xfId="0" applyNumberFormat="1" applyFont="1" applyFill="1" applyBorder="1"/>
    <xf numFmtId="0" fontId="12" fillId="0" borderId="0" xfId="0" applyFont="1" applyFill="1"/>
    <xf numFmtId="164" fontId="0" fillId="0" borderId="0" xfId="0" applyNumberFormat="1" applyFill="1" applyBorder="1"/>
    <xf numFmtId="164" fontId="0" fillId="0" borderId="1" xfId="0" applyNumberFormat="1" applyFill="1" applyBorder="1"/>
    <xf numFmtId="0" fontId="4" fillId="0" borderId="0" xfId="0" applyFont="1" applyFill="1"/>
    <xf numFmtId="0" fontId="1" fillId="0" borderId="1" xfId="0" applyFont="1" applyFill="1" applyBorder="1"/>
    <xf numFmtId="0" fontId="10" fillId="0" borderId="3" xfId="0" applyFont="1" applyFill="1" applyBorder="1" applyAlignment="1">
      <alignment horizontal="right" wrapText="1"/>
    </xf>
    <xf numFmtId="166" fontId="10" fillId="0" borderId="3" xfId="0" applyNumberFormat="1" applyFont="1" applyFill="1" applyBorder="1" applyAlignment="1">
      <alignment horizontal="right" wrapText="1"/>
    </xf>
    <xf numFmtId="167" fontId="10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3" fontId="4" fillId="0" borderId="0" xfId="0" applyNumberFormat="1" applyFont="1" applyFill="1"/>
    <xf numFmtId="0" fontId="4" fillId="0" borderId="0" xfId="0" applyFont="1" applyFill="1" applyBorder="1"/>
    <xf numFmtId="0" fontId="5" fillId="0" borderId="0" xfId="0" applyFont="1" applyFill="1"/>
    <xf numFmtId="3" fontId="5" fillId="0" borderId="0" xfId="0" applyNumberFormat="1" applyFont="1" applyFill="1"/>
    <xf numFmtId="0" fontId="1" fillId="0" borderId="3" xfId="0" applyFont="1" applyFill="1" applyBorder="1"/>
    <xf numFmtId="0" fontId="1" fillId="0" borderId="3" xfId="0" applyFont="1" applyFill="1" applyBorder="1" applyAlignment="1">
      <alignment horizontal="right" wrapText="1"/>
    </xf>
    <xf numFmtId="0" fontId="10" fillId="0" borderId="3" xfId="0" applyFont="1" applyFill="1" applyBorder="1"/>
    <xf numFmtId="3" fontId="10" fillId="0" borderId="3" xfId="0" applyNumberFormat="1" applyFont="1" applyFill="1" applyBorder="1"/>
    <xf numFmtId="165" fontId="10" fillId="0" borderId="3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5" fillId="0" borderId="0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7" fillId="0" borderId="0" xfId="0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2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1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 readingOrder="1"/>
    </xf>
    <xf numFmtId="3" fontId="0" fillId="0" borderId="0" xfId="0" applyNumberFormat="1" applyAlignment="1">
      <alignment vertical="top"/>
    </xf>
    <xf numFmtId="0" fontId="16" fillId="0" borderId="0" xfId="0" applyFont="1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10" fillId="0" borderId="1" xfId="0" applyFont="1" applyFill="1" applyBorder="1"/>
    <xf numFmtId="14" fontId="31" fillId="0" borderId="1" xfId="0" applyNumberFormat="1" applyFont="1" applyFill="1" applyBorder="1"/>
    <xf numFmtId="9" fontId="31" fillId="0" borderId="0" xfId="2" applyFont="1" applyFill="1"/>
    <xf numFmtId="9" fontId="32" fillId="0" borderId="0" xfId="2" applyFont="1" applyFill="1"/>
    <xf numFmtId="1" fontId="31" fillId="0" borderId="0" xfId="0" applyNumberFormat="1" applyFont="1" applyFill="1"/>
    <xf numFmtId="0" fontId="31" fillId="0" borderId="1" xfId="0" applyFont="1" applyFill="1" applyBorder="1"/>
    <xf numFmtId="0" fontId="4" fillId="0" borderId="0" xfId="0" applyFont="1" applyAlignment="1">
      <alignment horizontal="right"/>
    </xf>
    <xf numFmtId="0" fontId="31" fillId="0" borderId="0" xfId="0" applyFont="1" applyFill="1" applyBorder="1"/>
    <xf numFmtId="0" fontId="16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1" fontId="31" fillId="0" borderId="1" xfId="0" applyNumberFormat="1" applyFont="1" applyFill="1" applyBorder="1"/>
    <xf numFmtId="0" fontId="10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3" fontId="1" fillId="0" borderId="0" xfId="3" applyNumberFormat="1" applyFont="1" applyFill="1"/>
    <xf numFmtId="3" fontId="4" fillId="0" borderId="0" xfId="3" applyNumberFormat="1" applyFont="1" applyFill="1"/>
    <xf numFmtId="3" fontId="14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left"/>
    </xf>
    <xf numFmtId="9" fontId="32" fillId="0" borderId="0" xfId="2" applyNumberFormat="1" applyFont="1" applyFill="1"/>
    <xf numFmtId="9" fontId="32" fillId="0" borderId="0" xfId="0" applyNumberFormat="1" applyFont="1" applyFill="1"/>
    <xf numFmtId="4" fontId="15" fillId="0" borderId="0" xfId="0" applyNumberFormat="1" applyFont="1" applyBorder="1" applyAlignment="1">
      <alignment horizontal="right"/>
    </xf>
    <xf numFmtId="0" fontId="10" fillId="2" borderId="1" xfId="0" applyFont="1" applyFill="1" applyBorder="1"/>
    <xf numFmtId="0" fontId="0" fillId="2" borderId="1" xfId="0" applyFill="1" applyBorder="1"/>
    <xf numFmtId="0" fontId="0" fillId="2" borderId="0" xfId="0" applyFill="1"/>
    <xf numFmtId="3" fontId="0" fillId="2" borderId="0" xfId="0" applyNumberFormat="1" applyFill="1"/>
    <xf numFmtId="0" fontId="31" fillId="2" borderId="0" xfId="0" applyFont="1" applyFill="1"/>
    <xf numFmtId="3" fontId="31" fillId="2" borderId="0" xfId="0" applyNumberFormat="1" applyFont="1" applyFill="1"/>
    <xf numFmtId="0" fontId="32" fillId="2" borderId="0" xfId="0" applyFont="1" applyFill="1"/>
    <xf numFmtId="0" fontId="31" fillId="2" borderId="1" xfId="0" applyFont="1" applyFill="1" applyBorder="1"/>
    <xf numFmtId="0" fontId="31" fillId="2" borderId="1" xfId="0" quotePrefix="1" applyNumberFormat="1" applyFont="1" applyFill="1" applyBorder="1"/>
    <xf numFmtId="3" fontId="4" fillId="2" borderId="0" xfId="0" applyNumberFormat="1" applyFont="1" applyFill="1" applyAlignment="1">
      <alignment horizontal="right"/>
    </xf>
    <xf numFmtId="1" fontId="31" fillId="2" borderId="1" xfId="0" quotePrefix="1" applyNumberFormat="1" applyFont="1" applyFill="1" applyBorder="1"/>
    <xf numFmtId="0" fontId="0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right"/>
    </xf>
    <xf numFmtId="165" fontId="8" fillId="2" borderId="0" xfId="0" applyNumberFormat="1" applyFont="1" applyFill="1"/>
    <xf numFmtId="165" fontId="31" fillId="2" borderId="0" xfId="0" applyNumberFormat="1" applyFont="1" applyFill="1"/>
    <xf numFmtId="164" fontId="31" fillId="2" borderId="0" xfId="0" applyNumberFormat="1" applyFont="1" applyFill="1"/>
    <xf numFmtId="9" fontId="32" fillId="2" borderId="0" xfId="2" applyNumberFormat="1" applyFont="1" applyFill="1"/>
    <xf numFmtId="9" fontId="32" fillId="2" borderId="0" xfId="0" applyNumberFormat="1" applyFont="1" applyFill="1"/>
    <xf numFmtId="0" fontId="32" fillId="0" borderId="0" xfId="0" applyFont="1" applyFill="1"/>
    <xf numFmtId="0" fontId="8" fillId="0" borderId="2" xfId="0" quotePrefix="1" applyNumberFormat="1" applyFont="1" applyFill="1" applyBorder="1" applyAlignment="1">
      <alignment horizontal="right"/>
    </xf>
    <xf numFmtId="0" fontId="31" fillId="0" borderId="0" xfId="0" applyFont="1" applyFill="1" applyAlignment="1">
      <alignment horizontal="left"/>
    </xf>
    <xf numFmtId="9" fontId="31" fillId="0" borderId="0" xfId="2" applyNumberFormat="1" applyFont="1" applyFill="1"/>
    <xf numFmtId="164" fontId="31" fillId="0" borderId="0" xfId="0" applyNumberFormat="1" applyFont="1" applyFill="1"/>
    <xf numFmtId="9" fontId="31" fillId="0" borderId="0" xfId="2" applyFont="1" applyFill="1" applyBorder="1"/>
    <xf numFmtId="1" fontId="4" fillId="0" borderId="0" xfId="0" applyNumberFormat="1" applyFont="1" applyFill="1" applyBorder="1"/>
    <xf numFmtId="168" fontId="32" fillId="0" borderId="0" xfId="2" applyNumberFormat="1" applyFont="1" applyFill="1"/>
    <xf numFmtId="0" fontId="0" fillId="2" borderId="0" xfId="0" applyFill="1" applyBorder="1"/>
    <xf numFmtId="0" fontId="0" fillId="2" borderId="3" xfId="0" applyFill="1" applyBorder="1"/>
    <xf numFmtId="0" fontId="10" fillId="2" borderId="3" xfId="0" applyFont="1" applyFill="1" applyBorder="1" applyAlignment="1">
      <alignment horizontal="right" wrapText="1"/>
    </xf>
    <xf numFmtId="0" fontId="31" fillId="2" borderId="3" xfId="0" applyFont="1" applyFill="1" applyBorder="1" applyAlignment="1">
      <alignment horizontal="right" wrapText="1"/>
    </xf>
    <xf numFmtId="166" fontId="10" fillId="2" borderId="2" xfId="0" applyNumberFormat="1" applyFont="1" applyFill="1" applyBorder="1" applyAlignment="1">
      <alignment horizontal="left"/>
    </xf>
    <xf numFmtId="3" fontId="8" fillId="2" borderId="2" xfId="0" applyNumberFormat="1" applyFont="1" applyFill="1" applyBorder="1" applyAlignment="1"/>
    <xf numFmtId="3" fontId="0" fillId="2" borderId="2" xfId="0" applyNumberFormat="1" applyFill="1" applyBorder="1" applyAlignment="1">
      <alignment horizontal="right"/>
    </xf>
    <xf numFmtId="166" fontId="10" fillId="2" borderId="0" xfId="0" applyNumberFormat="1" applyFont="1" applyFill="1" applyBorder="1" applyAlignment="1">
      <alignment horizontal="left"/>
    </xf>
    <xf numFmtId="3" fontId="8" fillId="2" borderId="0" xfId="0" applyNumberFormat="1" applyFont="1" applyFill="1" applyBorder="1" applyAlignment="1"/>
    <xf numFmtId="3" fontId="31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166" fontId="10" fillId="2" borderId="0" xfId="0" quotePrefix="1" applyNumberFormat="1" applyFont="1" applyFill="1" applyBorder="1" applyAlignment="1">
      <alignment horizontal="left"/>
    </xf>
    <xf numFmtId="3" fontId="0" fillId="2" borderId="0" xfId="0" applyNumberFormat="1" applyFill="1" applyBorder="1"/>
    <xf numFmtId="3" fontId="0" fillId="2" borderId="0" xfId="0" applyNumberFormat="1" applyFill="1" applyBorder="1" applyAlignment="1" applyProtection="1">
      <alignment horizontal="right"/>
      <protection locked="0"/>
    </xf>
    <xf numFmtId="3" fontId="31" fillId="2" borderId="0" xfId="0" applyNumberFormat="1" applyFont="1" applyFill="1" applyBorder="1"/>
    <xf numFmtId="166" fontId="10" fillId="2" borderId="1" xfId="0" applyNumberFormat="1" applyFont="1" applyFill="1" applyBorder="1" applyAlignment="1">
      <alignment horizontal="left"/>
    </xf>
    <xf numFmtId="3" fontId="0" fillId="2" borderId="1" xfId="0" applyNumberFormat="1" applyFill="1" applyBorder="1"/>
    <xf numFmtId="3" fontId="31" fillId="2" borderId="1" xfId="0" applyNumberFormat="1" applyFont="1" applyFill="1" applyBorder="1"/>
    <xf numFmtId="3" fontId="8" fillId="2" borderId="1" xfId="0" applyNumberFormat="1" applyFont="1" applyFill="1" applyBorder="1" applyAlignment="1"/>
    <xf numFmtId="166" fontId="10" fillId="2" borderId="0" xfId="0" applyNumberFormat="1" applyFont="1" applyFill="1" applyAlignment="1">
      <alignment horizontal="left"/>
    </xf>
    <xf numFmtId="3" fontId="1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3" fontId="0" fillId="2" borderId="0" xfId="0" applyNumberFormat="1" applyFill="1" applyBorder="1" applyAlignment="1">
      <alignment horizontal="center"/>
    </xf>
    <xf numFmtId="0" fontId="12" fillId="2" borderId="0" xfId="0" applyFont="1" applyFill="1" applyAlignment="1">
      <alignment readingOrder="1"/>
    </xf>
    <xf numFmtId="0" fontId="0" fillId="2" borderId="0" xfId="0" applyFill="1" applyAlignment="1">
      <alignment readingOrder="1"/>
    </xf>
    <xf numFmtId="0" fontId="16" fillId="2" borderId="0" xfId="0" applyFont="1" applyFill="1" applyAlignment="1">
      <alignment readingOrder="1"/>
    </xf>
    <xf numFmtId="0" fontId="12" fillId="2" borderId="0" xfId="0" applyFont="1" applyFill="1"/>
    <xf numFmtId="3" fontId="16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0" fillId="2" borderId="0" xfId="0" applyFill="1" applyAlignment="1"/>
  </cellXfs>
  <cellStyles count="4">
    <cellStyle name="Följde hyperlänken" xfId="1"/>
    <cellStyle name="Normal" xfId="0" builtinId="0"/>
    <cellStyle name="Procent" xfId="2" builtinId="5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>
      <selection activeCell="A2" sqref="A2"/>
    </sheetView>
  </sheetViews>
  <sheetFormatPr defaultRowHeight="12.75"/>
  <cols>
    <col min="1" max="1" width="5" customWidth="1"/>
    <col min="2" max="2" width="25" bestFit="1" customWidth="1"/>
    <col min="3" max="4" width="9" bestFit="1" customWidth="1"/>
    <col min="5" max="5" width="2.5703125" customWidth="1"/>
    <col min="6" max="6" width="5" customWidth="1"/>
    <col min="7" max="7" width="22.7109375" customWidth="1"/>
    <col min="8" max="8" width="5.140625" bestFit="1" customWidth="1"/>
    <col min="9" max="9" width="9" bestFit="1" customWidth="1"/>
  </cols>
  <sheetData>
    <row r="1" spans="1:9" ht="15.75">
      <c r="A1" s="9" t="s">
        <v>123</v>
      </c>
    </row>
    <row r="2" spans="1:9">
      <c r="A2" s="55"/>
      <c r="B2" s="55"/>
      <c r="C2" s="55"/>
      <c r="D2" s="55"/>
      <c r="E2" s="55"/>
      <c r="F2" s="98" t="s">
        <v>231</v>
      </c>
      <c r="G2" s="55"/>
      <c r="H2" s="55"/>
      <c r="I2" s="55"/>
    </row>
    <row r="3" spans="1:9">
      <c r="A3" s="204" t="s">
        <v>92</v>
      </c>
      <c r="B3" s="56"/>
      <c r="C3" s="205">
        <v>42369</v>
      </c>
      <c r="D3" s="205">
        <v>42735</v>
      </c>
      <c r="E3" s="55"/>
      <c r="F3" s="204" t="s">
        <v>232</v>
      </c>
      <c r="G3" s="56"/>
      <c r="H3" s="56"/>
      <c r="I3" s="205">
        <v>42735</v>
      </c>
    </row>
    <row r="4" spans="1:9">
      <c r="A4" s="55" t="s">
        <v>93</v>
      </c>
      <c r="B4" s="55"/>
      <c r="C4" s="55">
        <f>SUM(C5:C9)</f>
        <v>116</v>
      </c>
      <c r="D4" s="55">
        <f>SUM(D5:D9)</f>
        <v>117</v>
      </c>
      <c r="E4" s="55"/>
      <c r="F4" s="55" t="s">
        <v>104</v>
      </c>
      <c r="G4" s="55"/>
      <c r="H4" s="206">
        <f>SUM(I5:I9)/I4</f>
        <v>1</v>
      </c>
      <c r="I4" s="141">
        <f>SUM(I5:I9)</f>
        <v>3926.5108648</v>
      </c>
    </row>
    <row r="5" spans="1:9" s="84" customFormat="1" ht="13.5">
      <c r="A5" s="113" t="s">
        <v>90</v>
      </c>
      <c r="B5" s="113" t="s">
        <v>86</v>
      </c>
      <c r="C5" s="113">
        <v>38</v>
      </c>
      <c r="D5" s="113">
        <v>39</v>
      </c>
      <c r="E5" s="113"/>
      <c r="F5" s="113" t="s">
        <v>90</v>
      </c>
      <c r="G5" s="113" t="s">
        <v>52</v>
      </c>
      <c r="H5" s="207">
        <f>I5/I$4</f>
        <v>0.42768623238879977</v>
      </c>
      <c r="I5" s="139">
        <v>1679.3146382</v>
      </c>
    </row>
    <row r="6" spans="1:9" s="84" customFormat="1" ht="13.5">
      <c r="A6" s="113"/>
      <c r="B6" s="113" t="s">
        <v>87</v>
      </c>
      <c r="C6" s="113">
        <v>0</v>
      </c>
      <c r="D6" s="113">
        <v>1</v>
      </c>
      <c r="E6" s="113"/>
      <c r="F6" s="113"/>
      <c r="G6" s="113" t="s">
        <v>105</v>
      </c>
      <c r="H6" s="207">
        <f>I6/I$4</f>
        <v>0.23016742294078271</v>
      </c>
      <c r="I6" s="139">
        <v>903.75488690000009</v>
      </c>
    </row>
    <row r="7" spans="1:9" s="84" customFormat="1" ht="13.5">
      <c r="A7" s="113"/>
      <c r="B7" s="113" t="s">
        <v>88</v>
      </c>
      <c r="C7" s="113">
        <v>29</v>
      </c>
      <c r="D7" s="113">
        <v>28</v>
      </c>
      <c r="E7" s="113"/>
      <c r="F7" s="113"/>
      <c r="G7" s="113" t="s">
        <v>141</v>
      </c>
      <c r="H7" s="207">
        <f>I7/I$4</f>
        <v>3.8460762086212172E-2</v>
      </c>
      <c r="I7" s="139">
        <v>151.0166002</v>
      </c>
    </row>
    <row r="8" spans="1:9" s="84" customFormat="1" ht="13.5">
      <c r="A8" s="113"/>
      <c r="B8" s="113" t="s">
        <v>89</v>
      </c>
      <c r="C8" s="113">
        <v>47</v>
      </c>
      <c r="D8" s="113">
        <v>47</v>
      </c>
      <c r="E8" s="113"/>
      <c r="F8" s="113"/>
      <c r="G8" s="113" t="s">
        <v>1</v>
      </c>
      <c r="H8" s="207">
        <f>I8/I$4</f>
        <v>0.22503047848945812</v>
      </c>
      <c r="I8" s="139">
        <v>883.58461869999996</v>
      </c>
    </row>
    <row r="9" spans="1:9" ht="13.5">
      <c r="A9" s="55"/>
      <c r="B9" s="113" t="s">
        <v>91</v>
      </c>
      <c r="C9" s="113">
        <v>2</v>
      </c>
      <c r="D9" s="113">
        <v>2</v>
      </c>
      <c r="E9" s="55"/>
      <c r="F9" s="113"/>
      <c r="G9" s="113" t="s">
        <v>4</v>
      </c>
      <c r="H9" s="207">
        <f>I9/I$4</f>
        <v>7.8655104094747227E-2</v>
      </c>
      <c r="I9" s="139">
        <v>308.84012079999997</v>
      </c>
    </row>
    <row r="10" spans="1:9" ht="6.75" customHeight="1">
      <c r="A10" s="55"/>
      <c r="B10" s="113"/>
      <c r="C10" s="113"/>
      <c r="D10" s="113"/>
      <c r="E10" s="55"/>
      <c r="F10" s="113"/>
      <c r="G10" s="113"/>
      <c r="H10" s="207"/>
      <c r="I10" s="208"/>
    </row>
    <row r="11" spans="1:9">
      <c r="A11" s="204" t="s">
        <v>94</v>
      </c>
      <c r="B11" s="56"/>
      <c r="C11" s="205">
        <v>42369</v>
      </c>
      <c r="D11" s="205">
        <v>42735</v>
      </c>
      <c r="E11" s="55"/>
      <c r="F11" s="204" t="s">
        <v>106</v>
      </c>
      <c r="G11" s="56"/>
      <c r="H11" s="56"/>
      <c r="I11" s="205">
        <v>42735</v>
      </c>
    </row>
    <row r="12" spans="1:9">
      <c r="A12" s="55" t="s">
        <v>93</v>
      </c>
      <c r="B12" s="55"/>
      <c r="C12" s="111">
        <f>C13+C14</f>
        <v>1644</v>
      </c>
      <c r="D12" s="111">
        <f>D13+D14</f>
        <v>1514</v>
      </c>
      <c r="E12" s="55"/>
      <c r="F12" s="55" t="s">
        <v>129</v>
      </c>
      <c r="G12" s="55"/>
      <c r="H12" s="206">
        <f>SUM(I13:I17)/I12</f>
        <v>1</v>
      </c>
      <c r="I12" s="141">
        <f>SUM(I13:I17)</f>
        <v>4122.0845722000004</v>
      </c>
    </row>
    <row r="13" spans="1:9" ht="13.5">
      <c r="A13" s="113" t="s">
        <v>90</v>
      </c>
      <c r="B13" s="113" t="s">
        <v>95</v>
      </c>
      <c r="C13" s="113">
        <v>1499</v>
      </c>
      <c r="D13" s="139">
        <v>1370</v>
      </c>
      <c r="E13" s="55"/>
      <c r="F13" s="113" t="s">
        <v>90</v>
      </c>
      <c r="G13" s="113" t="s">
        <v>52</v>
      </c>
      <c r="H13" s="207">
        <f>I13/I$12</f>
        <v>0.28863082497723042</v>
      </c>
      <c r="I13" s="208">
        <v>1189.7606707</v>
      </c>
    </row>
    <row r="14" spans="1:9" ht="13.5">
      <c r="A14" s="113"/>
      <c r="B14" s="113" t="s">
        <v>89</v>
      </c>
      <c r="C14" s="113">
        <v>145</v>
      </c>
      <c r="D14" s="113">
        <v>144</v>
      </c>
      <c r="E14" s="55"/>
      <c r="F14" s="113"/>
      <c r="G14" s="113" t="s">
        <v>105</v>
      </c>
      <c r="H14" s="207">
        <f>I14/I$12</f>
        <v>0.31236673121259934</v>
      </c>
      <c r="I14" s="208">
        <v>1287.6020836</v>
      </c>
    </row>
    <row r="15" spans="1:9" s="84" customFormat="1" ht="13.5">
      <c r="A15" s="254"/>
      <c r="B15" s="55"/>
      <c r="C15" s="55"/>
      <c r="D15" s="55"/>
      <c r="E15" s="113"/>
      <c r="F15" s="113"/>
      <c r="G15" s="113" t="s">
        <v>141</v>
      </c>
      <c r="H15" s="207">
        <f>I15/I$12</f>
        <v>3.3058544436236834E-2</v>
      </c>
      <c r="I15" s="208">
        <v>136.270116</v>
      </c>
    </row>
    <row r="16" spans="1:9" s="84" customFormat="1" ht="13.5">
      <c r="A16" s="204" t="s">
        <v>96</v>
      </c>
      <c r="B16" s="204"/>
      <c r="C16" s="209">
        <v>2015</v>
      </c>
      <c r="D16" s="209">
        <v>2016</v>
      </c>
      <c r="E16" s="113"/>
      <c r="F16" s="113"/>
      <c r="G16" s="113" t="s">
        <v>1</v>
      </c>
      <c r="H16" s="207">
        <f>I16/I$12</f>
        <v>0.3261788815949514</v>
      </c>
      <c r="I16" s="208">
        <v>1344.5369355999999</v>
      </c>
    </row>
    <row r="17" spans="1:9" ht="13.5">
      <c r="A17" s="55" t="s">
        <v>93</v>
      </c>
      <c r="B17" s="55"/>
      <c r="C17" s="111">
        <f>SUM(C18:C19)</f>
        <v>40248</v>
      </c>
      <c r="D17" s="111">
        <f>SUM(D18:D19)</f>
        <v>39923</v>
      </c>
      <c r="E17" s="55"/>
      <c r="F17" s="113"/>
      <c r="G17" s="113" t="s">
        <v>4</v>
      </c>
      <c r="H17" s="207">
        <f>I17/I$12</f>
        <v>3.9765017778981893E-2</v>
      </c>
      <c r="I17" s="208">
        <v>163.9147663</v>
      </c>
    </row>
    <row r="18" spans="1:9">
      <c r="A18" s="113" t="s">
        <v>90</v>
      </c>
      <c r="B18" s="113" t="s">
        <v>95</v>
      </c>
      <c r="C18" s="139">
        <v>38141</v>
      </c>
      <c r="D18" s="139">
        <v>37876</v>
      </c>
      <c r="E18" s="55"/>
      <c r="F18" s="55"/>
      <c r="G18" s="55"/>
      <c r="H18" s="55"/>
      <c r="I18" s="55"/>
    </row>
    <row r="19" spans="1:9">
      <c r="A19" s="113"/>
      <c r="B19" s="113" t="s">
        <v>89</v>
      </c>
      <c r="C19" s="139">
        <v>2107</v>
      </c>
      <c r="D19" s="139">
        <v>2047</v>
      </c>
      <c r="E19" s="55"/>
      <c r="F19" s="98" t="s">
        <v>209</v>
      </c>
      <c r="G19" s="55"/>
      <c r="H19" s="55"/>
      <c r="I19" s="55"/>
    </row>
    <row r="20" spans="1:9">
      <c r="A20" s="113"/>
      <c r="B20" s="113"/>
      <c r="C20" s="139"/>
      <c r="D20" s="139"/>
      <c r="E20" s="55"/>
      <c r="F20" s="204" t="s">
        <v>182</v>
      </c>
      <c r="G20" s="56"/>
      <c r="H20" s="56"/>
      <c r="I20" s="205">
        <v>42735</v>
      </c>
    </row>
    <row r="21" spans="1:9">
      <c r="A21" s="204" t="s">
        <v>264</v>
      </c>
      <c r="B21" s="209"/>
      <c r="C21" s="216">
        <v>2015</v>
      </c>
      <c r="D21" s="216">
        <v>2016</v>
      </c>
      <c r="E21" s="55"/>
      <c r="F21" s="55" t="s">
        <v>107</v>
      </c>
      <c r="G21" s="55"/>
      <c r="H21" s="206">
        <f>(SUM(I22:I23)+SUM(I24:I24))/I21</f>
        <v>1</v>
      </c>
      <c r="I21" s="111">
        <f>SUM(I22:I24)</f>
        <v>3692.0808422999999</v>
      </c>
    </row>
    <row r="22" spans="1:9" ht="13.5">
      <c r="A22" s="162" t="s">
        <v>265</v>
      </c>
      <c r="B22" s="211"/>
      <c r="C22" s="140">
        <v>77</v>
      </c>
      <c r="D22" s="140">
        <v>65</v>
      </c>
      <c r="E22" s="55"/>
      <c r="F22" s="113" t="s">
        <v>90</v>
      </c>
      <c r="G22" s="113" t="s">
        <v>26</v>
      </c>
      <c r="H22" s="207">
        <f>I22/I$21</f>
        <v>0.55777769400550592</v>
      </c>
      <c r="I22" s="139">
        <v>2059.3603383</v>
      </c>
    </row>
    <row r="23" spans="1:9" ht="13.5">
      <c r="A23" s="55"/>
      <c r="B23" s="55"/>
      <c r="C23" s="55"/>
      <c r="D23" s="55"/>
      <c r="E23" s="55"/>
      <c r="F23" s="113"/>
      <c r="G23" s="113" t="s">
        <v>28</v>
      </c>
      <c r="H23" s="207">
        <f>I23/I$21</f>
        <v>0.24545593433849389</v>
      </c>
      <c r="I23" s="139">
        <v>906.24315279999996</v>
      </c>
    </row>
    <row r="24" spans="1:9" ht="13.5">
      <c r="A24" s="235" t="s">
        <v>97</v>
      </c>
      <c r="B24" s="235"/>
      <c r="C24" s="243">
        <v>2014</v>
      </c>
      <c r="D24" s="243">
        <v>2015</v>
      </c>
      <c r="E24" s="55"/>
      <c r="F24" s="113"/>
      <c r="G24" s="113" t="s">
        <v>27</v>
      </c>
      <c r="H24" s="207">
        <f>I24/I$21</f>
        <v>0.19676637165600019</v>
      </c>
      <c r="I24" s="139">
        <v>726.47735120000004</v>
      </c>
    </row>
    <row r="25" spans="1:9">
      <c r="A25" s="237" t="s">
        <v>170</v>
      </c>
      <c r="B25" s="237"/>
      <c r="C25" s="244">
        <v>3231</v>
      </c>
      <c r="D25" s="244">
        <v>3285</v>
      </c>
      <c r="E25" s="55"/>
      <c r="F25" s="55"/>
      <c r="G25" s="55"/>
      <c r="H25" s="55"/>
      <c r="I25" s="55"/>
    </row>
    <row r="26" spans="1:9">
      <c r="A26" s="237" t="s">
        <v>98</v>
      </c>
      <c r="B26" s="237"/>
      <c r="C26" s="237">
        <v>167</v>
      </c>
      <c r="D26" s="237">
        <v>154</v>
      </c>
      <c r="E26" s="55"/>
      <c r="F26" s="98" t="s">
        <v>172</v>
      </c>
      <c r="G26" s="55"/>
      <c r="H26" s="55"/>
      <c r="I26" s="55"/>
    </row>
    <row r="27" spans="1:9">
      <c r="A27" s="237" t="s">
        <v>115</v>
      </c>
      <c r="B27" s="237"/>
      <c r="C27" s="237">
        <v>171</v>
      </c>
      <c r="D27" s="237">
        <v>153</v>
      </c>
      <c r="E27" s="55"/>
      <c r="F27" s="204" t="s">
        <v>171</v>
      </c>
      <c r="G27" s="56"/>
      <c r="H27" s="56"/>
      <c r="I27" s="205"/>
    </row>
    <row r="28" spans="1:9">
      <c r="A28" s="237"/>
      <c r="B28" s="237"/>
      <c r="C28" s="237"/>
      <c r="D28" s="237"/>
      <c r="E28" s="55"/>
      <c r="F28" s="55" t="s">
        <v>173</v>
      </c>
      <c r="G28" s="55"/>
      <c r="H28" s="255">
        <v>2015</v>
      </c>
      <c r="I28" s="255">
        <v>2016</v>
      </c>
    </row>
    <row r="29" spans="1:9">
      <c r="A29" s="235" t="s">
        <v>233</v>
      </c>
      <c r="B29" s="235"/>
      <c r="C29" s="245">
        <v>2014</v>
      </c>
      <c r="D29" s="245">
        <v>2015</v>
      </c>
      <c r="E29" s="55"/>
      <c r="F29" s="113"/>
      <c r="G29" s="256" t="s">
        <v>174</v>
      </c>
      <c r="H29" s="257">
        <v>0.68742153730882372</v>
      </c>
      <c r="I29" s="257">
        <v>0.68962800402754343</v>
      </c>
    </row>
    <row r="30" spans="1:9">
      <c r="A30" s="246" t="s">
        <v>306</v>
      </c>
      <c r="B30" s="237"/>
      <c r="C30" s="244">
        <v>196985</v>
      </c>
      <c r="D30" s="244">
        <v>183818</v>
      </c>
      <c r="E30" s="55"/>
      <c r="F30" s="113"/>
      <c r="G30" s="256" t="s">
        <v>175</v>
      </c>
      <c r="H30" s="257">
        <v>0.22408992091646926</v>
      </c>
      <c r="I30" s="257">
        <v>0.23536238178404645</v>
      </c>
    </row>
    <row r="31" spans="1:9">
      <c r="A31" s="237" t="s">
        <v>98</v>
      </c>
      <c r="B31" s="237"/>
      <c r="C31" s="244">
        <v>2423</v>
      </c>
      <c r="D31" s="244">
        <v>2501</v>
      </c>
      <c r="E31" s="55"/>
      <c r="F31" s="113"/>
      <c r="G31" s="256" t="s">
        <v>176</v>
      </c>
      <c r="H31" s="257">
        <v>8.8488541774707122E-2</v>
      </c>
      <c r="I31" s="257">
        <v>7.5009614188409998E-2</v>
      </c>
    </row>
    <row r="32" spans="1:9" ht="13.5">
      <c r="A32" s="247" t="s">
        <v>307</v>
      </c>
      <c r="B32" s="237"/>
      <c r="C32" s="237">
        <v>754</v>
      </c>
      <c r="D32" s="248">
        <v>747</v>
      </c>
      <c r="E32" s="55"/>
      <c r="F32" s="113"/>
      <c r="G32" s="113"/>
      <c r="H32" s="207"/>
      <c r="I32" s="258"/>
    </row>
    <row r="33" spans="1:9" ht="13.5">
      <c r="A33" s="241" t="s">
        <v>308</v>
      </c>
      <c r="B33" s="237"/>
      <c r="C33" s="237"/>
      <c r="D33" s="237"/>
      <c r="E33" s="55"/>
      <c r="F33" s="204" t="s">
        <v>114</v>
      </c>
      <c r="G33" s="56"/>
      <c r="H33" s="56"/>
      <c r="I33" s="205">
        <v>42735</v>
      </c>
    </row>
    <row r="34" spans="1:9" s="84" customFormat="1" ht="13.5">
      <c r="A34" s="241" t="s">
        <v>309</v>
      </c>
      <c r="B34" s="237"/>
      <c r="C34" s="237"/>
      <c r="D34" s="237"/>
      <c r="E34" s="113"/>
      <c r="F34" s="155" t="s">
        <v>113</v>
      </c>
      <c r="G34" s="36"/>
      <c r="H34" s="259">
        <f>SUM(I35:I40)/I34</f>
        <v>1</v>
      </c>
      <c r="I34" s="112">
        <f>SUM(I35:I40)</f>
        <v>4590.670000000001</v>
      </c>
    </row>
    <row r="35" spans="1:9" s="84" customFormat="1" ht="13.5">
      <c r="A35" s="241"/>
      <c r="B35" s="237"/>
      <c r="C35" s="237"/>
      <c r="D35" s="237"/>
      <c r="E35" s="113"/>
      <c r="F35" s="113" t="s">
        <v>90</v>
      </c>
      <c r="G35" s="113" t="s">
        <v>55</v>
      </c>
      <c r="H35" s="207">
        <f t="shared" ref="H35:H40" si="0">I35/I$34</f>
        <v>0.36342864984849699</v>
      </c>
      <c r="I35" s="120">
        <v>1668.3810000000001</v>
      </c>
    </row>
    <row r="36" spans="1:9" s="84" customFormat="1" ht="13.5">
      <c r="A36" s="235" t="s">
        <v>99</v>
      </c>
      <c r="B36" s="235"/>
      <c r="C36" s="245">
        <v>2014</v>
      </c>
      <c r="D36" s="245">
        <v>2015</v>
      </c>
      <c r="E36" s="113"/>
      <c r="F36" s="55"/>
      <c r="G36" s="113" t="s">
        <v>109</v>
      </c>
      <c r="H36" s="207">
        <f t="shared" si="0"/>
        <v>0.23370466620340818</v>
      </c>
      <c r="I36" s="120">
        <v>1072.8610000000001</v>
      </c>
    </row>
    <row r="37" spans="1:9" s="84" customFormat="1" ht="13.5">
      <c r="A37" s="237" t="s">
        <v>116</v>
      </c>
      <c r="B37" s="237"/>
      <c r="C37" s="238">
        <f>SUM(C38:C43)</f>
        <v>3900</v>
      </c>
      <c r="D37" s="238">
        <f>SUM(D38:D43)</f>
        <v>4199</v>
      </c>
      <c r="E37" s="113"/>
      <c r="F37" s="55"/>
      <c r="G37" s="113" t="s">
        <v>111</v>
      </c>
      <c r="H37" s="207">
        <f t="shared" si="0"/>
        <v>0.18647844432294194</v>
      </c>
      <c r="I37" s="260">
        <v>856.06100000000004</v>
      </c>
    </row>
    <row r="38" spans="1:9" s="84" customFormat="1" ht="13.5">
      <c r="A38" s="239" t="s">
        <v>90</v>
      </c>
      <c r="B38" s="239" t="s">
        <v>100</v>
      </c>
      <c r="C38" s="240">
        <v>0</v>
      </c>
      <c r="D38" s="240">
        <v>0</v>
      </c>
      <c r="E38" s="113"/>
      <c r="F38" s="55"/>
      <c r="G38" s="113" t="s">
        <v>110</v>
      </c>
      <c r="H38" s="207">
        <f t="shared" si="0"/>
        <v>0.18206732350615484</v>
      </c>
      <c r="I38" s="260">
        <v>835.81100000000004</v>
      </c>
    </row>
    <row r="39" spans="1:9" s="84" customFormat="1" ht="13.5">
      <c r="A39" s="239"/>
      <c r="B39" s="239" t="s">
        <v>101</v>
      </c>
      <c r="C39" s="240">
        <v>450</v>
      </c>
      <c r="D39" s="240">
        <v>441</v>
      </c>
      <c r="E39" s="113"/>
      <c r="F39" s="55"/>
      <c r="G39" s="113" t="s">
        <v>112</v>
      </c>
      <c r="H39" s="207">
        <f t="shared" si="0"/>
        <v>1.9107450546434392E-2</v>
      </c>
      <c r="I39" s="260">
        <v>87.715999999999994</v>
      </c>
    </row>
    <row r="40" spans="1:9" ht="13.5">
      <c r="A40" s="239"/>
      <c r="B40" s="239" t="s">
        <v>196</v>
      </c>
      <c r="C40" s="240">
        <v>2170</v>
      </c>
      <c r="D40" s="240">
        <v>2404</v>
      </c>
      <c r="E40" s="55"/>
      <c r="F40" s="55"/>
      <c r="G40" s="113" t="s">
        <v>108</v>
      </c>
      <c r="H40" s="207">
        <f t="shared" si="0"/>
        <v>1.521346557256348E-2</v>
      </c>
      <c r="I40" s="260">
        <v>69.84</v>
      </c>
    </row>
    <row r="41" spans="1:9">
      <c r="A41" s="239"/>
      <c r="B41" s="239" t="s">
        <v>236</v>
      </c>
      <c r="C41" s="240">
        <v>69</v>
      </c>
      <c r="D41" s="240">
        <v>58</v>
      </c>
      <c r="E41" s="55"/>
      <c r="F41" s="55"/>
      <c r="G41" s="55"/>
      <c r="H41" s="55"/>
      <c r="I41" s="55"/>
    </row>
    <row r="42" spans="1:9">
      <c r="A42" s="239"/>
      <c r="B42" s="239" t="s">
        <v>102</v>
      </c>
      <c r="C42" s="240">
        <v>888</v>
      </c>
      <c r="D42" s="240">
        <v>1016</v>
      </c>
      <c r="E42" s="55"/>
      <c r="F42" s="204" t="s">
        <v>153</v>
      </c>
      <c r="G42" s="209"/>
      <c r="H42" s="209"/>
      <c r="I42" s="205">
        <v>42735</v>
      </c>
    </row>
    <row r="43" spans="1:9">
      <c r="A43" s="239"/>
      <c r="B43" s="239" t="s">
        <v>103</v>
      </c>
      <c r="C43" s="240">
        <v>323</v>
      </c>
      <c r="D43" s="240">
        <v>280</v>
      </c>
      <c r="E43" s="55"/>
      <c r="F43" s="116" t="s">
        <v>127</v>
      </c>
      <c r="G43" s="113"/>
      <c r="H43" s="206">
        <f>SUM(I44:I50)/I43</f>
        <v>1</v>
      </c>
      <c r="I43" s="141">
        <f>SUM(I44:I50)</f>
        <v>3516.4702180999998</v>
      </c>
    </row>
    <row r="44" spans="1:9" s="84" customFormat="1" ht="13.5">
      <c r="A44" s="113"/>
      <c r="B44" s="113"/>
      <c r="C44" s="139"/>
      <c r="D44" s="139"/>
      <c r="E44" s="113"/>
      <c r="F44" s="113" t="s">
        <v>90</v>
      </c>
      <c r="G44" s="113" t="s">
        <v>26</v>
      </c>
      <c r="H44" s="207">
        <f t="shared" ref="H44:H50" si="1">I44/I$43</f>
        <v>0.56915680826706905</v>
      </c>
      <c r="I44" s="140">
        <v>2001.4229657000001</v>
      </c>
    </row>
    <row r="45" spans="1:9" s="84" customFormat="1" ht="13.5">
      <c r="A45" s="163" t="s">
        <v>304</v>
      </c>
      <c r="B45" s="209"/>
      <c r="C45" s="56">
        <v>2015</v>
      </c>
      <c r="D45" s="56">
        <v>2016</v>
      </c>
      <c r="E45" s="113"/>
      <c r="F45" s="113"/>
      <c r="G45" s="113" t="s">
        <v>28</v>
      </c>
      <c r="H45" s="207">
        <f t="shared" si="1"/>
        <v>0.25614705324781034</v>
      </c>
      <c r="I45" s="139">
        <v>900.73348419999991</v>
      </c>
    </row>
    <row r="46" spans="1:9" s="84" customFormat="1" ht="13.5">
      <c r="A46" s="162" t="s">
        <v>98</v>
      </c>
      <c r="B46" s="113"/>
      <c r="C46" s="208">
        <v>79.722696999999997</v>
      </c>
      <c r="D46" s="208">
        <v>167.9</v>
      </c>
      <c r="E46" s="113"/>
      <c r="F46" s="113"/>
      <c r="G46" s="113" t="s">
        <v>145</v>
      </c>
      <c r="H46" s="207">
        <f t="shared" si="1"/>
        <v>8.0845152714987531E-2</v>
      </c>
      <c r="I46" s="139">
        <v>284.28957179999998</v>
      </c>
    </row>
    <row r="47" spans="1:9" s="84" customFormat="1" ht="13.5">
      <c r="A47" s="162" t="s">
        <v>305</v>
      </c>
      <c r="B47" s="113"/>
      <c r="C47" s="232">
        <v>2.8889120487804876</v>
      </c>
      <c r="D47" s="233">
        <v>1.1060501753973528</v>
      </c>
      <c r="E47" s="113"/>
      <c r="F47" s="113"/>
      <c r="G47" s="113" t="s">
        <v>152</v>
      </c>
      <c r="H47" s="207">
        <f t="shared" si="1"/>
        <v>6.1271261559671449E-2</v>
      </c>
      <c r="I47" s="139">
        <v>215.45856649999999</v>
      </c>
    </row>
    <row r="48" spans="1:9" s="84" customFormat="1" ht="13.5">
      <c r="A48" s="55"/>
      <c r="B48" s="55"/>
      <c r="C48" s="55"/>
      <c r="D48" s="55"/>
      <c r="E48" s="113"/>
      <c r="F48" s="55"/>
      <c r="G48" s="113" t="s">
        <v>147</v>
      </c>
      <c r="H48" s="207">
        <f t="shared" si="1"/>
        <v>5.0533018333370882E-3</v>
      </c>
      <c r="I48" s="139">
        <v>17.7697854</v>
      </c>
    </row>
    <row r="49" spans="1:9" ht="13.5">
      <c r="A49" s="235" t="s">
        <v>194</v>
      </c>
      <c r="B49" s="235"/>
      <c r="C49" s="245">
        <v>2014</v>
      </c>
      <c r="D49" s="245">
        <v>2015</v>
      </c>
      <c r="E49" s="55"/>
      <c r="F49" s="55"/>
      <c r="G49" s="113" t="s">
        <v>148</v>
      </c>
      <c r="H49" s="261">
        <f t="shared" si="1"/>
        <v>7.3331344787936107E-4</v>
      </c>
      <c r="I49" s="140">
        <v>2.5786748999999998</v>
      </c>
    </row>
    <row r="50" spans="1:9" ht="13.5">
      <c r="A50" s="237" t="s">
        <v>197</v>
      </c>
      <c r="B50" s="237"/>
      <c r="C50" s="249">
        <f>SUM(C51:C52)</f>
        <v>22.1</v>
      </c>
      <c r="D50" s="249">
        <f>SUM(D51:D52)</f>
        <v>25.053830000000001</v>
      </c>
      <c r="E50" s="55"/>
      <c r="F50" s="55"/>
      <c r="G50" s="113" t="s">
        <v>146</v>
      </c>
      <c r="H50" s="207">
        <f t="shared" si="1"/>
        <v>2.6793108929245225E-2</v>
      </c>
      <c r="I50" s="139">
        <v>94.217169600000005</v>
      </c>
    </row>
    <row r="51" spans="1:9">
      <c r="A51" s="239" t="s">
        <v>90</v>
      </c>
      <c r="B51" s="239" t="s">
        <v>195</v>
      </c>
      <c r="C51" s="250">
        <v>11.321</v>
      </c>
      <c r="D51" s="250">
        <v>12.493980000000001</v>
      </c>
      <c r="E51" s="55"/>
      <c r="F51" s="55"/>
      <c r="G51" s="113"/>
      <c r="H51" s="113"/>
      <c r="I51" s="113"/>
    </row>
    <row r="52" spans="1:9">
      <c r="A52" s="239"/>
      <c r="B52" s="239" t="s">
        <v>213</v>
      </c>
      <c r="C52" s="250">
        <v>10.779</v>
      </c>
      <c r="D52" s="250">
        <v>12.559850000000001</v>
      </c>
      <c r="E52" s="55"/>
      <c r="F52" s="55"/>
      <c r="G52" s="55"/>
      <c r="H52" s="55"/>
      <c r="I52" s="55"/>
    </row>
    <row r="53" spans="1:9">
      <c r="A53" s="239"/>
      <c r="B53" s="239"/>
      <c r="C53" s="237"/>
      <c r="D53" s="237"/>
      <c r="E53" s="55"/>
      <c r="F53" s="55"/>
      <c r="G53" s="55"/>
      <c r="H53" s="55"/>
      <c r="I53" s="55"/>
    </row>
    <row r="54" spans="1:9">
      <c r="A54" s="235" t="s">
        <v>215</v>
      </c>
      <c r="B54" s="242"/>
      <c r="C54" s="236">
        <v>2014</v>
      </c>
      <c r="D54" s="236">
        <v>2015</v>
      </c>
      <c r="E54" s="55"/>
      <c r="F54" s="55"/>
      <c r="G54" s="55"/>
      <c r="H54" s="55"/>
      <c r="I54" s="55"/>
    </row>
    <row r="55" spans="1:9">
      <c r="A55" s="247" t="s">
        <v>214</v>
      </c>
      <c r="B55" s="239"/>
      <c r="C55" s="251">
        <v>95.301185000000004</v>
      </c>
      <c r="D55" s="251">
        <v>108.52588</v>
      </c>
      <c r="F55" s="55"/>
      <c r="G55" s="55"/>
      <c r="H55" s="55"/>
      <c r="I55" s="55"/>
    </row>
    <row r="56" spans="1:9" ht="13.5">
      <c r="A56" s="247" t="s">
        <v>216</v>
      </c>
      <c r="B56" s="239"/>
      <c r="C56" s="252">
        <v>0.2415582</v>
      </c>
      <c r="D56" s="253">
        <v>0.27262239999999999</v>
      </c>
      <c r="F56" s="55"/>
      <c r="G56" s="55"/>
      <c r="H56" s="55"/>
      <c r="I56" s="55"/>
    </row>
    <row r="57" spans="1:9">
      <c r="A57" s="55"/>
      <c r="B57" s="55"/>
      <c r="C57" s="55"/>
      <c r="D57" s="55"/>
      <c r="F57" s="55"/>
      <c r="G57" s="55"/>
      <c r="H57" s="55"/>
      <c r="I57" s="55"/>
    </row>
  </sheetData>
  <phoneticPr fontId="26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609"/>
  <sheetViews>
    <sheetView showGridLines="0" zoomScaleNormal="100" workbookViewId="0">
      <pane ySplit="1680" topLeftCell="A70" activePane="bottomLeft"/>
      <selection activeCell="E5" sqref="E5"/>
      <selection pane="bottomLeft" activeCell="A96" sqref="A96"/>
    </sheetView>
  </sheetViews>
  <sheetFormatPr defaultRowHeight="12.75"/>
  <cols>
    <col min="1" max="1" width="28.7109375" style="7" customWidth="1"/>
    <col min="2" max="2" width="7.7109375" style="7" bestFit="1" customWidth="1"/>
    <col min="3" max="3" width="8.5703125" bestFit="1" customWidth="1"/>
    <col min="4" max="5" width="11.5703125" bestFit="1" customWidth="1"/>
    <col min="6" max="6" width="8.140625" customWidth="1"/>
    <col min="7" max="7" width="10" customWidth="1"/>
    <col min="8" max="8" width="2.5703125" customWidth="1"/>
  </cols>
  <sheetData>
    <row r="1" spans="1:223" ht="18" customHeight="1">
      <c r="A1" s="32" t="s">
        <v>310</v>
      </c>
      <c r="B1" s="77"/>
      <c r="H1" s="7"/>
      <c r="I1" s="7"/>
      <c r="J1" s="7"/>
      <c r="K1" s="7"/>
      <c r="L1" s="7"/>
      <c r="M1" s="7"/>
    </row>
    <row r="2" spans="1:223" ht="12.95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23" ht="12.95" customHeight="1">
      <c r="A3" s="42" t="s">
        <v>6</v>
      </c>
      <c r="B3" s="43" t="s">
        <v>7</v>
      </c>
      <c r="C3" s="41" t="s">
        <v>7</v>
      </c>
      <c r="D3" s="41" t="s">
        <v>8</v>
      </c>
      <c r="E3" s="41" t="s">
        <v>9</v>
      </c>
      <c r="F3" s="41" t="s">
        <v>10</v>
      </c>
      <c r="G3" s="41" t="s">
        <v>11</v>
      </c>
      <c r="H3" s="52"/>
      <c r="I3" s="7"/>
      <c r="J3" s="7"/>
      <c r="K3" s="7"/>
      <c r="L3" s="7"/>
      <c r="M3" s="7"/>
    </row>
    <row r="4" spans="1:223" ht="13.5">
      <c r="A4" s="42" t="s">
        <v>12</v>
      </c>
      <c r="B4" s="43" t="s">
        <v>69</v>
      </c>
      <c r="C4" s="43" t="s">
        <v>68</v>
      </c>
      <c r="D4" s="44" t="s">
        <v>286</v>
      </c>
      <c r="E4" s="44" t="s">
        <v>131</v>
      </c>
      <c r="F4" s="43" t="s">
        <v>13</v>
      </c>
      <c r="G4" s="43" t="s">
        <v>14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</row>
    <row r="5" spans="1:223" ht="13.5">
      <c r="A5" s="23" t="s">
        <v>15</v>
      </c>
      <c r="B5" s="24" t="s">
        <v>130</v>
      </c>
      <c r="C5" s="24" t="s">
        <v>285</v>
      </c>
      <c r="D5" s="24" t="s">
        <v>46</v>
      </c>
      <c r="E5" s="24" t="s">
        <v>47</v>
      </c>
      <c r="F5" s="24" t="s">
        <v>46</v>
      </c>
      <c r="G5" s="24" t="s">
        <v>44</v>
      </c>
      <c r="H5" s="18"/>
      <c r="I5" s="1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</row>
    <row r="6" spans="1:223" s="11" customFormat="1" ht="14.1" customHeight="1">
      <c r="A6" s="35" t="s">
        <v>31</v>
      </c>
      <c r="B6" s="67">
        <v>137</v>
      </c>
      <c r="C6" s="67">
        <v>7110</v>
      </c>
      <c r="D6" s="67">
        <v>1172095</v>
      </c>
      <c r="E6" s="67">
        <v>782584</v>
      </c>
      <c r="F6" s="67">
        <v>101374</v>
      </c>
      <c r="G6" s="67">
        <v>1999844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</row>
    <row r="7" spans="1:223" s="11" customFormat="1" ht="14.1" customHeight="1">
      <c r="A7" s="35" t="s">
        <v>204</v>
      </c>
      <c r="B7" s="67">
        <v>435</v>
      </c>
      <c r="C7" s="67">
        <v>6575</v>
      </c>
      <c r="D7" s="67">
        <v>763567</v>
      </c>
      <c r="E7" s="67">
        <v>827753</v>
      </c>
      <c r="F7" s="67">
        <v>116642</v>
      </c>
      <c r="G7" s="67">
        <v>1894704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</row>
    <row r="8" spans="1:223" s="11" customFormat="1" ht="13.5">
      <c r="A8" s="35" t="s">
        <v>287</v>
      </c>
      <c r="B8" s="66">
        <v>159</v>
      </c>
      <c r="C8" s="66">
        <v>6778</v>
      </c>
      <c r="D8" s="66">
        <v>417693</v>
      </c>
      <c r="E8" s="66">
        <v>555793</v>
      </c>
      <c r="F8" s="67">
        <v>194967</v>
      </c>
      <c r="G8" s="66">
        <v>1731505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</row>
    <row r="9" spans="1:223" s="11" customFormat="1" ht="14.1" customHeight="1">
      <c r="A9" s="35" t="s">
        <v>155</v>
      </c>
      <c r="B9" s="68">
        <v>248</v>
      </c>
      <c r="C9" s="68">
        <v>8143</v>
      </c>
      <c r="D9" s="67">
        <v>430406</v>
      </c>
      <c r="E9" s="68">
        <v>617704</v>
      </c>
      <c r="F9" s="67">
        <v>85355</v>
      </c>
      <c r="G9" s="68">
        <v>1294174</v>
      </c>
    </row>
    <row r="10" spans="1:223" s="11" customFormat="1" ht="14.1" customHeight="1">
      <c r="A10" s="35" t="s">
        <v>220</v>
      </c>
      <c r="B10" s="67">
        <v>36</v>
      </c>
      <c r="C10" s="67">
        <v>1240</v>
      </c>
      <c r="D10" s="67">
        <v>388132</v>
      </c>
      <c r="E10" s="67">
        <v>141705</v>
      </c>
      <c r="F10" s="67" t="s">
        <v>154</v>
      </c>
      <c r="G10" s="67">
        <v>723691</v>
      </c>
    </row>
    <row r="11" spans="1:223" s="11" customFormat="1" ht="13.5">
      <c r="A11" s="179" t="s">
        <v>288</v>
      </c>
      <c r="B11" s="68">
        <v>1</v>
      </c>
      <c r="C11" s="68">
        <v>484</v>
      </c>
      <c r="D11" s="67">
        <v>51577</v>
      </c>
      <c r="E11" s="67">
        <v>96769</v>
      </c>
      <c r="F11" s="67">
        <v>9948</v>
      </c>
      <c r="G11" s="67">
        <v>195144</v>
      </c>
    </row>
    <row r="12" spans="1:223" s="11" customFormat="1" ht="13.5">
      <c r="A12" s="131" t="s">
        <v>289</v>
      </c>
      <c r="B12" s="67">
        <v>128</v>
      </c>
      <c r="C12" s="67">
        <v>142</v>
      </c>
      <c r="D12" s="67">
        <v>39484</v>
      </c>
      <c r="E12" s="67">
        <v>91505</v>
      </c>
      <c r="F12" s="67">
        <v>10294</v>
      </c>
      <c r="G12" s="67">
        <v>148007</v>
      </c>
      <c r="H12" s="7"/>
      <c r="I12" s="7"/>
      <c r="J12" s="17"/>
      <c r="K12" s="17"/>
      <c r="L12" s="17"/>
      <c r="M12" s="17"/>
    </row>
    <row r="13" spans="1:223" s="11" customFormat="1">
      <c r="A13" s="131" t="s">
        <v>284</v>
      </c>
      <c r="B13" s="67">
        <v>19</v>
      </c>
      <c r="C13" s="67">
        <v>162</v>
      </c>
      <c r="D13" s="67">
        <v>66518</v>
      </c>
      <c r="E13" s="67">
        <v>11731</v>
      </c>
      <c r="F13" s="67">
        <v>4726.0810000000001</v>
      </c>
      <c r="G13" s="67">
        <v>82180.391000000003</v>
      </c>
      <c r="H13" s="7"/>
      <c r="I13" s="7"/>
      <c r="J13" s="17"/>
      <c r="K13" s="17"/>
      <c r="L13" s="17"/>
      <c r="M13" s="17"/>
    </row>
    <row r="14" spans="1:223" s="11" customFormat="1" ht="14.1" customHeight="1">
      <c r="A14" s="131" t="s">
        <v>241</v>
      </c>
      <c r="B14" s="210">
        <v>3</v>
      </c>
      <c r="C14" s="67">
        <v>327</v>
      </c>
      <c r="D14" s="67">
        <v>32715</v>
      </c>
      <c r="E14" s="67">
        <v>32134</v>
      </c>
      <c r="F14" s="67" t="s">
        <v>154</v>
      </c>
      <c r="G14" s="67">
        <v>74756</v>
      </c>
      <c r="I14" s="2"/>
      <c r="J14" s="17"/>
      <c r="K14" s="17"/>
      <c r="L14" s="17"/>
      <c r="M14" s="17"/>
    </row>
    <row r="15" spans="1:223" s="11" customFormat="1" ht="14.1" customHeight="1">
      <c r="A15" s="35" t="s">
        <v>282</v>
      </c>
      <c r="B15" s="67">
        <v>1</v>
      </c>
      <c r="C15" s="67">
        <v>325</v>
      </c>
      <c r="D15" s="67">
        <v>56733</v>
      </c>
      <c r="E15" s="67">
        <v>38008</v>
      </c>
      <c r="F15" s="67">
        <v>3643</v>
      </c>
      <c r="G15" s="67">
        <v>65311</v>
      </c>
      <c r="H15" s="49"/>
      <c r="I15" s="17"/>
      <c r="J15" s="17"/>
      <c r="K15" s="17"/>
      <c r="L15" s="17"/>
      <c r="M15" s="17"/>
    </row>
    <row r="16" spans="1:223" s="11" customFormat="1" ht="13.5">
      <c r="A16" s="35" t="s">
        <v>290</v>
      </c>
      <c r="B16" s="67">
        <v>29</v>
      </c>
      <c r="C16" s="67">
        <v>519</v>
      </c>
      <c r="D16" s="67">
        <v>51008</v>
      </c>
      <c r="E16" s="67">
        <v>45671</v>
      </c>
      <c r="F16" s="67">
        <v>5898</v>
      </c>
      <c r="G16" s="67">
        <v>59097</v>
      </c>
      <c r="H16" s="49"/>
      <c r="I16" s="17"/>
      <c r="J16" s="17"/>
      <c r="K16" s="17"/>
      <c r="L16" s="17"/>
      <c r="M16" s="17"/>
    </row>
    <row r="17" spans="1:13" s="11" customFormat="1">
      <c r="A17" s="35" t="s">
        <v>219</v>
      </c>
      <c r="B17" s="67">
        <v>1</v>
      </c>
      <c r="C17" s="67">
        <v>433</v>
      </c>
      <c r="D17" s="67">
        <v>26845</v>
      </c>
      <c r="E17" s="67">
        <v>24180</v>
      </c>
      <c r="F17" s="67">
        <v>4744</v>
      </c>
      <c r="G17" s="67">
        <v>41536</v>
      </c>
      <c r="H17" s="49"/>
      <c r="I17" s="17"/>
      <c r="J17" s="17"/>
      <c r="K17" s="17"/>
      <c r="L17" s="17"/>
      <c r="M17" s="17"/>
    </row>
    <row r="18" spans="1:13" s="11" customFormat="1">
      <c r="A18" s="131" t="s">
        <v>211</v>
      </c>
      <c r="B18" s="67">
        <v>2</v>
      </c>
      <c r="C18" s="67">
        <v>189</v>
      </c>
      <c r="D18" s="67">
        <v>15205</v>
      </c>
      <c r="E18" s="67">
        <v>15412</v>
      </c>
      <c r="F18" s="67">
        <v>1186</v>
      </c>
      <c r="G18" s="67">
        <v>35474</v>
      </c>
      <c r="H18" s="49"/>
      <c r="I18" s="17"/>
      <c r="J18" s="17"/>
      <c r="K18" s="17"/>
      <c r="L18" s="17"/>
      <c r="M18" s="17"/>
    </row>
    <row r="19" spans="1:13">
      <c r="A19" s="35" t="s">
        <v>150</v>
      </c>
      <c r="B19" s="67">
        <v>1</v>
      </c>
      <c r="C19" s="67">
        <v>376</v>
      </c>
      <c r="D19" s="67">
        <v>25316</v>
      </c>
      <c r="E19" s="67">
        <v>12548</v>
      </c>
      <c r="F19" s="67" t="s">
        <v>154</v>
      </c>
      <c r="G19" s="67">
        <v>35142</v>
      </c>
      <c r="H19" s="109"/>
      <c r="I19" s="109"/>
    </row>
    <row r="20" spans="1:13" s="11" customFormat="1" ht="14.1" customHeight="1">
      <c r="A20" s="35" t="s">
        <v>149</v>
      </c>
      <c r="B20" s="67">
        <v>1</v>
      </c>
      <c r="C20" s="67">
        <v>283</v>
      </c>
      <c r="D20" s="67">
        <v>9516.3919999999998</v>
      </c>
      <c r="E20" s="67">
        <v>29131.547999999999</v>
      </c>
      <c r="F20" s="67">
        <v>1600.798</v>
      </c>
      <c r="G20" s="67">
        <v>33211.154000000002</v>
      </c>
      <c r="H20" s="67"/>
      <c r="I20" s="17"/>
      <c r="J20" s="17"/>
      <c r="K20" s="17"/>
      <c r="L20" s="17"/>
      <c r="M20" s="17"/>
    </row>
    <row r="21" spans="1:13" s="11" customFormat="1" ht="14.1" customHeight="1">
      <c r="A21" s="35" t="s">
        <v>169</v>
      </c>
      <c r="B21" s="66">
        <v>1</v>
      </c>
      <c r="C21" s="66">
        <v>282</v>
      </c>
      <c r="D21" s="66">
        <v>8175</v>
      </c>
      <c r="E21" s="66">
        <v>22832</v>
      </c>
      <c r="F21" s="67">
        <v>824</v>
      </c>
      <c r="G21" s="66">
        <v>24442</v>
      </c>
      <c r="H21" s="49"/>
      <c r="I21" s="17"/>
      <c r="J21" s="17"/>
      <c r="K21" s="17"/>
      <c r="L21" s="17"/>
      <c r="M21" s="17"/>
    </row>
    <row r="22" spans="1:13" s="11" customFormat="1">
      <c r="A22" s="131" t="s">
        <v>255</v>
      </c>
      <c r="B22" s="67">
        <v>1</v>
      </c>
      <c r="C22" s="67">
        <v>351</v>
      </c>
      <c r="D22" s="67">
        <v>16482</v>
      </c>
      <c r="E22" s="67">
        <v>13806</v>
      </c>
      <c r="F22" s="67">
        <v>4801</v>
      </c>
      <c r="G22" s="67">
        <v>22957</v>
      </c>
      <c r="H22" s="49"/>
      <c r="I22"/>
      <c r="J22" s="17"/>
      <c r="K22" s="17"/>
      <c r="L22" s="17"/>
      <c r="M22" s="17"/>
    </row>
    <row r="23" spans="1:13" s="11" customFormat="1" ht="14.1" customHeight="1">
      <c r="A23" s="35" t="s">
        <v>291</v>
      </c>
      <c r="B23" s="67">
        <v>8</v>
      </c>
      <c r="C23" s="67">
        <v>155.5</v>
      </c>
      <c r="D23" s="67">
        <v>14202</v>
      </c>
      <c r="E23" s="67">
        <v>14650</v>
      </c>
      <c r="F23" s="67">
        <v>2069</v>
      </c>
      <c r="G23" s="67">
        <v>19638</v>
      </c>
      <c r="H23" s="49"/>
      <c r="I23" s="17"/>
      <c r="J23" s="17"/>
      <c r="K23" s="17"/>
      <c r="L23" s="17"/>
      <c r="M23" s="17"/>
    </row>
    <row r="24" spans="1:13" s="11" customFormat="1" ht="14.1" customHeight="1">
      <c r="A24" s="131" t="s">
        <v>218</v>
      </c>
      <c r="B24" s="132">
        <v>1</v>
      </c>
      <c r="C24" s="132">
        <v>281</v>
      </c>
      <c r="D24" s="132">
        <v>13684</v>
      </c>
      <c r="E24" s="132">
        <v>16597</v>
      </c>
      <c r="F24" s="132">
        <v>1329</v>
      </c>
      <c r="G24" s="132">
        <v>18850</v>
      </c>
      <c r="H24" s="49"/>
      <c r="I24" s="17"/>
      <c r="J24" s="17"/>
      <c r="K24" s="17"/>
      <c r="L24" s="17"/>
      <c r="M24" s="17"/>
    </row>
    <row r="25" spans="1:13" s="11" customFormat="1">
      <c r="A25" s="114" t="s">
        <v>279</v>
      </c>
      <c r="B25" s="67">
        <v>1</v>
      </c>
      <c r="C25" s="67">
        <v>192</v>
      </c>
      <c r="D25" s="67">
        <v>12794</v>
      </c>
      <c r="E25" s="67">
        <v>7141</v>
      </c>
      <c r="F25" s="67">
        <v>2120</v>
      </c>
      <c r="G25" s="67">
        <v>15773</v>
      </c>
      <c r="H25" s="7"/>
      <c r="I25" s="7"/>
      <c r="J25" s="17"/>
      <c r="K25" s="17"/>
      <c r="L25" s="17"/>
      <c r="M25" s="17"/>
    </row>
    <row r="26" spans="1:13" s="11" customFormat="1">
      <c r="A26" s="35" t="s">
        <v>314</v>
      </c>
      <c r="B26" s="67">
        <v>1</v>
      </c>
      <c r="C26" s="67">
        <v>232</v>
      </c>
      <c r="D26" s="67">
        <v>13236</v>
      </c>
      <c r="E26" s="67">
        <v>11344</v>
      </c>
      <c r="F26" s="67">
        <v>2197</v>
      </c>
      <c r="G26" s="67">
        <v>15076</v>
      </c>
      <c r="H26" s="49"/>
      <c r="I26" s="17"/>
      <c r="J26" s="17"/>
      <c r="K26" s="17"/>
      <c r="L26" s="17"/>
      <c r="M26" s="17"/>
    </row>
    <row r="27" spans="1:13" s="11" customFormat="1" ht="14.1" customHeight="1">
      <c r="A27" s="35" t="s">
        <v>48</v>
      </c>
      <c r="B27" s="67">
        <v>1</v>
      </c>
      <c r="C27" s="67">
        <v>331</v>
      </c>
      <c r="D27" s="67">
        <v>8200</v>
      </c>
      <c r="E27" s="67">
        <v>12897</v>
      </c>
      <c r="F27" s="67">
        <v>1572</v>
      </c>
      <c r="G27" s="67">
        <v>14948</v>
      </c>
      <c r="H27" s="49"/>
      <c r="I27" s="50"/>
      <c r="J27" s="17"/>
      <c r="K27" s="17"/>
      <c r="L27" s="17"/>
      <c r="M27" s="17"/>
    </row>
    <row r="28" spans="1:13" s="11" customFormat="1" ht="14.1" customHeight="1">
      <c r="A28" s="35" t="s">
        <v>21</v>
      </c>
      <c r="B28" s="67">
        <v>5</v>
      </c>
      <c r="C28" s="67">
        <v>117</v>
      </c>
      <c r="D28" s="67">
        <v>11147</v>
      </c>
      <c r="E28" s="67">
        <v>10547</v>
      </c>
      <c r="F28" s="67">
        <v>3306</v>
      </c>
      <c r="G28" s="67">
        <v>14769</v>
      </c>
      <c r="H28" s="132"/>
      <c r="I28" s="17"/>
      <c r="J28" s="17"/>
      <c r="K28" s="17"/>
      <c r="L28" s="17"/>
      <c r="M28" s="17"/>
    </row>
    <row r="29" spans="1:13" s="11" customFormat="1" ht="14.1" customHeight="1">
      <c r="A29" s="35" t="s">
        <v>315</v>
      </c>
      <c r="B29" s="132">
        <v>1</v>
      </c>
      <c r="C29" s="132">
        <v>148</v>
      </c>
      <c r="D29" s="132">
        <v>10145.5</v>
      </c>
      <c r="E29" s="132">
        <v>9504.4</v>
      </c>
      <c r="F29" s="132">
        <v>930.9</v>
      </c>
      <c r="G29" s="132">
        <v>13127.3</v>
      </c>
      <c r="H29" s="49"/>
      <c r="I29" s="17"/>
      <c r="J29" s="17"/>
      <c r="K29" s="17"/>
      <c r="L29" s="17"/>
      <c r="M29" s="17"/>
    </row>
    <row r="30" spans="1:13" s="11" customFormat="1" ht="14.1" customHeight="1">
      <c r="A30" s="131" t="s">
        <v>257</v>
      </c>
      <c r="B30" s="67">
        <v>1</v>
      </c>
      <c r="C30" s="67">
        <v>8</v>
      </c>
      <c r="D30" s="67">
        <v>12786</v>
      </c>
      <c r="E30" s="67">
        <v>0</v>
      </c>
      <c r="F30" s="67" t="s">
        <v>154</v>
      </c>
      <c r="G30" s="67">
        <v>12974</v>
      </c>
      <c r="H30" s="49"/>
      <c r="I30" s="17"/>
      <c r="J30" s="17"/>
      <c r="K30" s="17"/>
      <c r="L30" s="17"/>
      <c r="M30" s="17"/>
    </row>
    <row r="31" spans="1:13" s="11" customFormat="1" ht="14.1" customHeight="1">
      <c r="A31" s="35" t="s">
        <v>246</v>
      </c>
      <c r="B31" s="67">
        <v>5</v>
      </c>
      <c r="C31" s="67">
        <v>98.7</v>
      </c>
      <c r="D31" s="67">
        <v>7799.7</v>
      </c>
      <c r="E31" s="67">
        <v>9634.2000000000007</v>
      </c>
      <c r="F31" s="67">
        <v>3092.9</v>
      </c>
      <c r="G31" s="67">
        <v>12965.3</v>
      </c>
      <c r="H31" s="49"/>
      <c r="I31" s="17"/>
      <c r="J31" s="17"/>
      <c r="K31" s="17"/>
      <c r="L31" s="17"/>
      <c r="M31" s="17"/>
    </row>
    <row r="32" spans="1:13" s="11" customFormat="1" ht="14.1" customHeight="1">
      <c r="A32" s="35" t="s">
        <v>269</v>
      </c>
      <c r="B32" s="132">
        <v>1</v>
      </c>
      <c r="C32" s="132">
        <v>34</v>
      </c>
      <c r="D32" s="132">
        <v>1699</v>
      </c>
      <c r="E32" s="132">
        <v>10952</v>
      </c>
      <c r="F32" s="132" t="s">
        <v>312</v>
      </c>
      <c r="G32" s="132">
        <v>12022</v>
      </c>
      <c r="H32" s="49"/>
      <c r="I32" s="17"/>
      <c r="J32" s="17"/>
      <c r="K32" s="17"/>
      <c r="L32" s="17"/>
      <c r="M32" s="17"/>
    </row>
    <row r="33" spans="1:223" s="11" customFormat="1" ht="14.1" customHeight="1">
      <c r="A33" s="35" t="s">
        <v>34</v>
      </c>
      <c r="B33" s="67">
        <v>5</v>
      </c>
      <c r="C33" s="70">
        <v>98</v>
      </c>
      <c r="D33" s="67">
        <v>7124</v>
      </c>
      <c r="E33" s="67">
        <v>7694</v>
      </c>
      <c r="F33" s="67">
        <v>3151</v>
      </c>
      <c r="G33" s="67">
        <v>11254</v>
      </c>
      <c r="H33" s="49"/>
      <c r="I33" s="17"/>
      <c r="J33" s="17"/>
      <c r="K33" s="17"/>
      <c r="L33" s="17"/>
      <c r="M33" s="17"/>
    </row>
    <row r="34" spans="1:223" s="11" customFormat="1" ht="14.1" customHeight="1">
      <c r="A34" s="35" t="s">
        <v>292</v>
      </c>
      <c r="B34" s="67">
        <v>3</v>
      </c>
      <c r="C34" s="67">
        <v>97</v>
      </c>
      <c r="D34" s="67">
        <v>8912</v>
      </c>
      <c r="E34" s="67">
        <v>9854</v>
      </c>
      <c r="F34" s="67">
        <v>666</v>
      </c>
      <c r="G34" s="67">
        <v>11185</v>
      </c>
      <c r="H34" s="49"/>
      <c r="I34" s="17"/>
      <c r="J34" s="17"/>
      <c r="K34" s="17"/>
      <c r="L34" s="17"/>
      <c r="M34" s="17"/>
    </row>
    <row r="35" spans="1:223" s="11" customFormat="1" ht="14.1" customHeight="1">
      <c r="A35" s="131" t="s">
        <v>212</v>
      </c>
      <c r="B35" s="67">
        <v>83</v>
      </c>
      <c r="C35" s="67">
        <v>823</v>
      </c>
      <c r="D35" s="67">
        <v>4639.3</v>
      </c>
      <c r="E35" s="67">
        <v>7781.4</v>
      </c>
      <c r="F35" s="67">
        <v>1231.8</v>
      </c>
      <c r="G35" s="67">
        <v>9343.1</v>
      </c>
      <c r="H35" s="49"/>
      <c r="I35" s="17"/>
      <c r="J35" s="17"/>
      <c r="K35" s="17"/>
      <c r="L35" s="17"/>
      <c r="M35" s="17"/>
    </row>
    <row r="36" spans="1:223" s="11" customFormat="1">
      <c r="A36" s="35" t="s">
        <v>117</v>
      </c>
      <c r="B36" s="67">
        <v>3</v>
      </c>
      <c r="C36" s="67">
        <v>335</v>
      </c>
      <c r="D36" s="67">
        <v>1986</v>
      </c>
      <c r="E36" s="67">
        <v>4620</v>
      </c>
      <c r="F36" s="67">
        <v>1991</v>
      </c>
      <c r="G36" s="67">
        <v>8715</v>
      </c>
      <c r="H36" s="49"/>
      <c r="I36" s="17"/>
      <c r="J36" s="17"/>
      <c r="K36" s="17"/>
      <c r="L36" s="17"/>
      <c r="M36" s="17"/>
    </row>
    <row r="37" spans="1:223" s="11" customFormat="1" ht="13.5">
      <c r="A37" s="131" t="s">
        <v>316</v>
      </c>
      <c r="B37" s="67">
        <v>1</v>
      </c>
      <c r="C37" s="67">
        <v>65</v>
      </c>
      <c r="D37" s="67">
        <v>62.551000000000002</v>
      </c>
      <c r="E37" s="67">
        <v>2386.0709999999999</v>
      </c>
      <c r="F37" s="67" t="s">
        <v>312</v>
      </c>
      <c r="G37" s="67">
        <v>8295.0630000000001</v>
      </c>
      <c r="H37" s="49"/>
      <c r="I37" s="17"/>
      <c r="J37" s="17"/>
      <c r="K37" s="17"/>
      <c r="L37" s="17"/>
      <c r="M37" s="17"/>
    </row>
    <row r="38" spans="1:223" s="11" customFormat="1" ht="13.5">
      <c r="A38" s="35" t="s">
        <v>319</v>
      </c>
      <c r="B38" s="67">
        <v>1</v>
      </c>
      <c r="C38" s="70">
        <v>340</v>
      </c>
      <c r="D38" s="67">
        <v>5289</v>
      </c>
      <c r="E38" s="67">
        <v>67</v>
      </c>
      <c r="F38" s="67">
        <v>3365</v>
      </c>
      <c r="G38" s="67">
        <v>8193</v>
      </c>
      <c r="H38" s="49"/>
      <c r="I38" s="17"/>
      <c r="J38" s="17"/>
      <c r="K38" s="17"/>
      <c r="L38" s="17"/>
      <c r="M38" s="17"/>
    </row>
    <row r="39" spans="1:223" s="11" customFormat="1" ht="13.5">
      <c r="A39" s="35" t="s">
        <v>295</v>
      </c>
      <c r="B39" s="49">
        <v>1</v>
      </c>
      <c r="C39" s="69">
        <v>19</v>
      </c>
      <c r="D39" s="66">
        <v>3722</v>
      </c>
      <c r="E39" s="66">
        <v>6010</v>
      </c>
      <c r="F39" s="67" t="s">
        <v>312</v>
      </c>
      <c r="G39" s="66">
        <v>8085</v>
      </c>
      <c r="H39" s="49"/>
      <c r="I39" s="17"/>
      <c r="J39" s="17"/>
      <c r="K39" s="17"/>
      <c r="L39" s="17"/>
      <c r="M39" s="17"/>
    </row>
    <row r="40" spans="1:223">
      <c r="A40" s="35" t="s">
        <v>200</v>
      </c>
      <c r="B40" s="67">
        <v>1</v>
      </c>
      <c r="C40" s="67">
        <v>11</v>
      </c>
      <c r="D40" s="67">
        <v>50</v>
      </c>
      <c r="E40" s="67">
        <v>327</v>
      </c>
      <c r="F40" s="67" t="s">
        <v>154</v>
      </c>
      <c r="G40" s="67">
        <v>7437</v>
      </c>
      <c r="H40" s="49"/>
      <c r="I40" s="1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</row>
    <row r="41" spans="1:223" s="11" customFormat="1" ht="14.1" customHeight="1">
      <c r="A41" s="35" t="s">
        <v>35</v>
      </c>
      <c r="B41" s="67">
        <v>1</v>
      </c>
      <c r="C41" s="67">
        <v>57</v>
      </c>
      <c r="D41" s="67">
        <v>3876</v>
      </c>
      <c r="E41" s="67">
        <v>4726</v>
      </c>
      <c r="F41" s="67">
        <v>2397</v>
      </c>
      <c r="G41" s="67">
        <v>7218</v>
      </c>
      <c r="H41" s="49"/>
      <c r="I41" s="17"/>
      <c r="J41" s="17"/>
      <c r="K41" s="17"/>
      <c r="L41" s="17"/>
      <c r="M41" s="17"/>
    </row>
    <row r="42" spans="1:223" s="11" customFormat="1" ht="14.1" customHeight="1">
      <c r="A42" s="35" t="s">
        <v>33</v>
      </c>
      <c r="B42" s="67">
        <v>1</v>
      </c>
      <c r="C42" s="67">
        <v>31</v>
      </c>
      <c r="D42" s="67">
        <v>5891</v>
      </c>
      <c r="E42" s="67">
        <v>5235</v>
      </c>
      <c r="F42" s="67" t="s">
        <v>154</v>
      </c>
      <c r="G42" s="67">
        <v>5951</v>
      </c>
      <c r="H42" s="49"/>
      <c r="I42" s="17"/>
      <c r="J42" s="17"/>
      <c r="K42" s="17"/>
      <c r="L42" s="17"/>
      <c r="M42" s="17"/>
    </row>
    <row r="43" spans="1:223" s="11" customFormat="1" ht="13.5">
      <c r="A43" s="131" t="s">
        <v>320</v>
      </c>
      <c r="B43" s="132">
        <v>1</v>
      </c>
      <c r="C43" s="132">
        <v>47</v>
      </c>
      <c r="D43" s="132">
        <v>4132</v>
      </c>
      <c r="E43" s="132">
        <v>1055</v>
      </c>
      <c r="F43" s="132" t="s">
        <v>154</v>
      </c>
      <c r="G43" s="132">
        <v>5814</v>
      </c>
      <c r="H43" s="49"/>
      <c r="I43" s="17"/>
      <c r="J43" s="17"/>
      <c r="K43" s="17"/>
      <c r="L43" s="17"/>
      <c r="M43" s="17"/>
    </row>
    <row r="44" spans="1:223" s="11" customFormat="1" ht="14.1" customHeight="1">
      <c r="A44" s="35" t="s">
        <v>201</v>
      </c>
      <c r="B44" s="67">
        <v>6</v>
      </c>
      <c r="C44" s="67">
        <v>56.4</v>
      </c>
      <c r="D44" s="67">
        <v>4224</v>
      </c>
      <c r="E44" s="67">
        <v>4578</v>
      </c>
      <c r="F44" s="67">
        <v>740</v>
      </c>
      <c r="G44" s="67">
        <v>5338</v>
      </c>
      <c r="H44" s="7"/>
      <c r="I44" s="7"/>
      <c r="J44" s="17"/>
      <c r="K44" s="17"/>
      <c r="L44" s="17"/>
      <c r="M44" s="17"/>
    </row>
    <row r="45" spans="1:223" s="11" customFormat="1" ht="14.1" customHeight="1">
      <c r="A45" s="35" t="s">
        <v>235</v>
      </c>
      <c r="B45" s="66">
        <v>8</v>
      </c>
      <c r="C45" s="66">
        <v>60</v>
      </c>
      <c r="D45" s="66">
        <v>4453</v>
      </c>
      <c r="E45" s="66">
        <v>4473</v>
      </c>
      <c r="F45" s="67">
        <v>380</v>
      </c>
      <c r="G45" s="67">
        <v>5056</v>
      </c>
      <c r="H45" s="49"/>
      <c r="I45" s="17"/>
      <c r="J45" s="17"/>
      <c r="K45" s="17"/>
      <c r="L45" s="17"/>
      <c r="M45" s="17"/>
    </row>
    <row r="46" spans="1:223" s="11" customFormat="1" ht="14.1" customHeight="1">
      <c r="A46" s="35" t="s">
        <v>42</v>
      </c>
      <c r="B46" s="67">
        <v>3</v>
      </c>
      <c r="C46" s="67">
        <v>54</v>
      </c>
      <c r="D46" s="67">
        <v>3744</v>
      </c>
      <c r="E46" s="67">
        <v>3845</v>
      </c>
      <c r="F46" s="67">
        <v>1130</v>
      </c>
      <c r="G46" s="67">
        <v>5032</v>
      </c>
      <c r="H46" s="49"/>
      <c r="I46" s="17"/>
      <c r="J46" s="17"/>
      <c r="K46" s="17"/>
      <c r="L46" s="17"/>
      <c r="M46" s="17"/>
    </row>
    <row r="47" spans="1:223" s="11" customFormat="1">
      <c r="A47" s="114" t="s">
        <v>164</v>
      </c>
      <c r="B47" s="67">
        <v>1</v>
      </c>
      <c r="C47" s="70">
        <v>48</v>
      </c>
      <c r="D47" s="67">
        <v>2193</v>
      </c>
      <c r="E47" s="67">
        <v>3567</v>
      </c>
      <c r="F47" s="67">
        <v>694</v>
      </c>
      <c r="G47" s="67">
        <v>4880</v>
      </c>
      <c r="H47" s="49"/>
      <c r="I47" s="17"/>
      <c r="J47" s="17"/>
      <c r="K47" s="17"/>
      <c r="L47" s="17"/>
      <c r="M47" s="17"/>
    </row>
    <row r="48" spans="1:223" s="11" customFormat="1" ht="14.1" customHeight="1">
      <c r="A48" s="35" t="s">
        <v>293</v>
      </c>
      <c r="B48" s="67">
        <v>4</v>
      </c>
      <c r="C48" s="67">
        <v>51</v>
      </c>
      <c r="D48" s="67">
        <v>3541</v>
      </c>
      <c r="E48" s="67">
        <v>3447</v>
      </c>
      <c r="F48" s="67">
        <v>430</v>
      </c>
      <c r="G48" s="67">
        <v>3892</v>
      </c>
      <c r="H48" s="49"/>
      <c r="I48" s="17"/>
      <c r="J48" s="17"/>
      <c r="K48" s="17"/>
      <c r="L48" s="17"/>
      <c r="M48" s="17"/>
    </row>
    <row r="49" spans="1:223" s="11" customFormat="1" ht="14.1" customHeight="1">
      <c r="A49" s="35" t="s">
        <v>202</v>
      </c>
      <c r="B49" s="67">
        <v>4</v>
      </c>
      <c r="C49" s="70">
        <v>33</v>
      </c>
      <c r="D49" s="67">
        <v>2992</v>
      </c>
      <c r="E49" s="67">
        <v>3168</v>
      </c>
      <c r="F49" s="67">
        <v>679</v>
      </c>
      <c r="G49" s="67">
        <v>3859</v>
      </c>
      <c r="H49" s="49"/>
      <c r="I49" s="17"/>
      <c r="J49" s="17"/>
      <c r="K49" s="17"/>
      <c r="L49" s="17"/>
      <c r="M49" s="17"/>
    </row>
    <row r="50" spans="1:223" s="11" customFormat="1" ht="14.1" customHeight="1">
      <c r="A50" s="35" t="s">
        <v>275</v>
      </c>
      <c r="B50" s="67">
        <v>1</v>
      </c>
      <c r="C50" s="67">
        <v>50</v>
      </c>
      <c r="D50" s="67">
        <v>2489</v>
      </c>
      <c r="E50" s="67">
        <v>2285</v>
      </c>
      <c r="F50" s="67">
        <v>469</v>
      </c>
      <c r="G50" s="67">
        <v>2942</v>
      </c>
      <c r="H50" s="49"/>
      <c r="I50" s="17"/>
      <c r="J50" s="17"/>
      <c r="K50" s="17"/>
      <c r="L50" s="17"/>
      <c r="M50" s="17"/>
    </row>
    <row r="51" spans="1:223" s="11" customFormat="1" ht="14.1" customHeight="1">
      <c r="A51" s="35" t="s">
        <v>207</v>
      </c>
      <c r="B51" s="67">
        <v>1</v>
      </c>
      <c r="C51" s="67">
        <v>27</v>
      </c>
      <c r="D51" s="67">
        <v>2207</v>
      </c>
      <c r="E51" s="67">
        <v>1952</v>
      </c>
      <c r="F51" s="67">
        <v>735</v>
      </c>
      <c r="G51" s="67">
        <v>2802</v>
      </c>
      <c r="H51" s="49"/>
      <c r="I51" s="17"/>
      <c r="J51" s="17"/>
      <c r="K51" s="17"/>
      <c r="L51" s="17"/>
      <c r="M51" s="17"/>
    </row>
    <row r="52" spans="1:223" s="11" customFormat="1" ht="14.1" customHeight="1">
      <c r="A52" s="35" t="s">
        <v>199</v>
      </c>
      <c r="B52" s="132">
        <v>1</v>
      </c>
      <c r="C52" s="132">
        <v>92</v>
      </c>
      <c r="D52" s="132">
        <v>1670</v>
      </c>
      <c r="E52" s="132">
        <v>2152</v>
      </c>
      <c r="F52" s="132">
        <v>361</v>
      </c>
      <c r="G52" s="132">
        <v>2699</v>
      </c>
      <c r="H52" s="49"/>
      <c r="I52" s="17"/>
    </row>
    <row r="53" spans="1:223" s="11" customFormat="1" ht="13.5">
      <c r="A53" s="35" t="s">
        <v>321</v>
      </c>
      <c r="B53" s="67">
        <v>1</v>
      </c>
      <c r="C53" s="67">
        <v>13</v>
      </c>
      <c r="D53" s="67">
        <v>1917</v>
      </c>
      <c r="E53" s="67">
        <v>0</v>
      </c>
      <c r="F53" s="67" t="s">
        <v>154</v>
      </c>
      <c r="G53" s="67">
        <v>2053</v>
      </c>
      <c r="H53" s="49"/>
      <c r="I53" s="17"/>
    </row>
    <row r="54" spans="1:223" s="11" customFormat="1" ht="13.5">
      <c r="A54" s="35" t="s">
        <v>294</v>
      </c>
      <c r="B54" s="67">
        <v>1</v>
      </c>
      <c r="C54" s="67">
        <v>19</v>
      </c>
      <c r="D54" s="67">
        <v>1366</v>
      </c>
      <c r="E54" s="67">
        <v>1655</v>
      </c>
      <c r="F54" s="67">
        <v>200</v>
      </c>
      <c r="G54" s="67">
        <v>1869</v>
      </c>
      <c r="H54" s="49"/>
      <c r="I54" s="17"/>
      <c r="J54" s="17"/>
      <c r="K54" s="17"/>
      <c r="L54" s="17"/>
      <c r="M54" s="17"/>
    </row>
    <row r="55" spans="1:223" s="11" customFormat="1">
      <c r="A55" s="131" t="s">
        <v>313</v>
      </c>
      <c r="B55" s="67">
        <v>1</v>
      </c>
      <c r="C55" s="67">
        <v>15</v>
      </c>
      <c r="D55" s="67">
        <v>1723</v>
      </c>
      <c r="E55" s="67">
        <v>60</v>
      </c>
      <c r="F55" s="67" t="s">
        <v>312</v>
      </c>
      <c r="G55" s="67">
        <v>1746</v>
      </c>
      <c r="H55" s="49"/>
      <c r="I55" s="17"/>
      <c r="J55" s="17"/>
      <c r="K55" s="17"/>
      <c r="L55" s="17"/>
      <c r="M55" s="17"/>
    </row>
    <row r="56" spans="1:223" s="11" customFormat="1" ht="14.1" customHeight="1">
      <c r="A56" s="35" t="s">
        <v>208</v>
      </c>
      <c r="B56" s="67">
        <v>1</v>
      </c>
      <c r="C56" s="67">
        <v>30</v>
      </c>
      <c r="D56" s="234">
        <v>2.9000000000000001E-2</v>
      </c>
      <c r="E56" s="67">
        <v>8.8420000000000005</v>
      </c>
      <c r="F56" s="67" t="s">
        <v>154</v>
      </c>
      <c r="G56" s="67">
        <v>1215.077</v>
      </c>
      <c r="H56" s="49"/>
      <c r="J56" s="17"/>
      <c r="K56" s="17"/>
      <c r="L56" s="17"/>
      <c r="M56" s="17"/>
    </row>
    <row r="57" spans="1:223" s="11" customFormat="1">
      <c r="A57" s="35" t="s">
        <v>256</v>
      </c>
      <c r="B57" s="67">
        <v>1</v>
      </c>
      <c r="C57" s="70">
        <v>5</v>
      </c>
      <c r="D57" s="67">
        <v>0</v>
      </c>
      <c r="E57" s="67">
        <v>0</v>
      </c>
      <c r="F57" s="67" t="s">
        <v>312</v>
      </c>
      <c r="G57" s="67">
        <v>182.881</v>
      </c>
      <c r="H57" s="49"/>
      <c r="J57" s="17"/>
      <c r="K57" s="17"/>
      <c r="L57" s="17"/>
      <c r="M57" s="17"/>
    </row>
    <row r="58" spans="1:223" s="11" customFormat="1">
      <c r="A58" s="35" t="s">
        <v>118</v>
      </c>
      <c r="B58" s="67">
        <v>1</v>
      </c>
      <c r="C58" s="67">
        <v>29</v>
      </c>
      <c r="D58" s="67">
        <v>0</v>
      </c>
      <c r="E58" s="67">
        <v>0</v>
      </c>
      <c r="F58" s="67" t="s">
        <v>154</v>
      </c>
      <c r="G58" s="67">
        <v>61</v>
      </c>
      <c r="H58" s="51"/>
      <c r="I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</row>
    <row r="59" spans="1:223" s="11" customFormat="1" ht="14.1" customHeight="1">
      <c r="A59" s="35" t="s">
        <v>203</v>
      </c>
      <c r="B59" s="67">
        <v>1</v>
      </c>
      <c r="C59" s="67">
        <v>11</v>
      </c>
      <c r="D59" s="67">
        <v>0</v>
      </c>
      <c r="E59" s="67">
        <v>0</v>
      </c>
      <c r="F59" s="67" t="s">
        <v>154</v>
      </c>
      <c r="G59" s="67">
        <v>24</v>
      </c>
      <c r="H59" s="49"/>
      <c r="I59" s="17"/>
      <c r="J59" s="17"/>
      <c r="K59" s="17"/>
      <c r="L59" s="17"/>
      <c r="M59" s="17"/>
    </row>
    <row r="60" spans="1:223" s="11" customFormat="1" ht="14.1" customHeight="1">
      <c r="A60" s="35" t="s">
        <v>325</v>
      </c>
      <c r="B60" s="67">
        <v>1</v>
      </c>
      <c r="C60" s="67">
        <v>5</v>
      </c>
      <c r="D60" s="67">
        <v>0</v>
      </c>
      <c r="E60" s="67">
        <v>0</v>
      </c>
      <c r="F60" s="67" t="s">
        <v>154</v>
      </c>
      <c r="G60" s="67">
        <v>14</v>
      </c>
      <c r="H60" s="49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</row>
    <row r="61" spans="1:223" s="11" customFormat="1">
      <c r="A61" s="35" t="s">
        <v>49</v>
      </c>
      <c r="B61" s="67">
        <v>1</v>
      </c>
      <c r="C61" s="67">
        <v>3</v>
      </c>
      <c r="D61" s="67">
        <v>0</v>
      </c>
      <c r="E61" s="67">
        <v>0</v>
      </c>
      <c r="F61" s="67" t="s">
        <v>154</v>
      </c>
      <c r="G61" s="67">
        <v>1</v>
      </c>
      <c r="H61" s="49"/>
      <c r="I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</row>
    <row r="62" spans="1:223" s="11" customFormat="1">
      <c r="A62" s="35" t="s">
        <v>119</v>
      </c>
      <c r="B62" s="67">
        <v>1</v>
      </c>
      <c r="C62" s="67">
        <v>0</v>
      </c>
      <c r="D62" s="67">
        <v>0</v>
      </c>
      <c r="E62" s="67">
        <v>0</v>
      </c>
      <c r="F62" s="67" t="s">
        <v>154</v>
      </c>
      <c r="G62" s="67">
        <v>1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</row>
    <row r="63" spans="1:223" s="137" customFormat="1" ht="13.5">
      <c r="A63" s="114" t="s">
        <v>327</v>
      </c>
      <c r="B63" s="67">
        <v>1</v>
      </c>
      <c r="C63" s="70">
        <v>0</v>
      </c>
      <c r="D63" s="67">
        <v>0</v>
      </c>
      <c r="E63" s="67">
        <v>0</v>
      </c>
      <c r="F63" s="234">
        <v>0.05</v>
      </c>
      <c r="G63" s="234">
        <v>0.05</v>
      </c>
      <c r="H63" s="49"/>
      <c r="I63" s="17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</row>
    <row r="64" spans="1:223" ht="14.1" customHeight="1">
      <c r="A64" s="35" t="s">
        <v>16</v>
      </c>
      <c r="B64" s="66">
        <v>1</v>
      </c>
      <c r="C64" s="66">
        <v>35</v>
      </c>
      <c r="D64" s="66">
        <v>0</v>
      </c>
      <c r="E64" s="66">
        <v>0</v>
      </c>
      <c r="F64" s="67" t="s">
        <v>154</v>
      </c>
      <c r="G64" s="67" t="s">
        <v>312</v>
      </c>
      <c r="H64" s="49"/>
      <c r="I64" s="1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</row>
    <row r="65" spans="1:223" s="11" customFormat="1" ht="14.1" customHeight="1">
      <c r="A65" s="35" t="s">
        <v>276</v>
      </c>
      <c r="B65" s="67" t="s">
        <v>312</v>
      </c>
      <c r="C65" s="67" t="s">
        <v>312</v>
      </c>
      <c r="D65" s="67" t="s">
        <v>312</v>
      </c>
      <c r="E65" s="67" t="s">
        <v>312</v>
      </c>
      <c r="F65" s="67" t="s">
        <v>312</v>
      </c>
      <c r="G65" s="67" t="s">
        <v>312</v>
      </c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</row>
    <row r="66" spans="1:223" s="11" customFormat="1" ht="14.1" customHeight="1">
      <c r="A66" s="35" t="s">
        <v>267</v>
      </c>
      <c r="B66" s="67" t="s">
        <v>312</v>
      </c>
      <c r="C66" s="67" t="s">
        <v>312</v>
      </c>
      <c r="D66" s="67" t="s">
        <v>312</v>
      </c>
      <c r="E66" s="67" t="s">
        <v>312</v>
      </c>
      <c r="F66" s="67" t="s">
        <v>312</v>
      </c>
      <c r="G66" s="67" t="s">
        <v>312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</row>
    <row r="67" spans="1:223" s="12" customFormat="1" ht="14.1" customHeight="1">
      <c r="A67" s="35" t="s">
        <v>277</v>
      </c>
      <c r="B67" s="67" t="s">
        <v>312</v>
      </c>
      <c r="C67" s="67" t="s">
        <v>312</v>
      </c>
      <c r="D67" s="67" t="s">
        <v>312</v>
      </c>
      <c r="E67" s="67" t="s">
        <v>312</v>
      </c>
      <c r="F67" s="67" t="s">
        <v>312</v>
      </c>
      <c r="G67" s="67" t="s">
        <v>312</v>
      </c>
      <c r="H67" s="137"/>
      <c r="I67" s="13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</row>
    <row r="68" spans="1:223" ht="14.1" customHeight="1">
      <c r="A68" s="35" t="s">
        <v>258</v>
      </c>
      <c r="B68" s="67" t="s">
        <v>312</v>
      </c>
      <c r="C68" s="67" t="s">
        <v>312</v>
      </c>
      <c r="D68" s="67" t="s">
        <v>312</v>
      </c>
      <c r="E68" s="67" t="s">
        <v>312</v>
      </c>
      <c r="F68" s="67" t="s">
        <v>312</v>
      </c>
      <c r="G68" s="67" t="s">
        <v>312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</row>
    <row r="69" spans="1:223" ht="14.1" customHeight="1">
      <c r="A69" s="131" t="s">
        <v>331</v>
      </c>
      <c r="B69" s="67" t="s">
        <v>312</v>
      </c>
      <c r="C69" s="67" t="s">
        <v>312</v>
      </c>
      <c r="D69" s="67" t="s">
        <v>312</v>
      </c>
      <c r="E69" s="67" t="s">
        <v>312</v>
      </c>
      <c r="F69" s="67" t="s">
        <v>312</v>
      </c>
      <c r="G69" s="67" t="s">
        <v>312</v>
      </c>
      <c r="H69" s="11"/>
      <c r="I69" s="11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</row>
    <row r="70" spans="1:223">
      <c r="A70" s="35" t="s">
        <v>268</v>
      </c>
      <c r="B70" s="67" t="s">
        <v>312</v>
      </c>
      <c r="C70" s="67" t="s">
        <v>312</v>
      </c>
      <c r="D70" s="67" t="s">
        <v>312</v>
      </c>
      <c r="E70" s="67" t="s">
        <v>312</v>
      </c>
      <c r="F70" s="67" t="s">
        <v>312</v>
      </c>
      <c r="G70" s="67" t="s">
        <v>312</v>
      </c>
      <c r="H70" s="17"/>
      <c r="I70" s="1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</row>
    <row r="71" spans="1:223" s="103" customFormat="1">
      <c r="A71" s="35" t="s">
        <v>242</v>
      </c>
      <c r="B71" s="67" t="s">
        <v>312</v>
      </c>
      <c r="C71" s="67" t="s">
        <v>312</v>
      </c>
      <c r="D71" s="67" t="s">
        <v>312</v>
      </c>
      <c r="E71" s="67" t="s">
        <v>312</v>
      </c>
      <c r="F71" s="67" t="s">
        <v>312</v>
      </c>
      <c r="G71" s="67" t="s">
        <v>312</v>
      </c>
      <c r="H71" s="132"/>
      <c r="I71" s="7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</row>
    <row r="72" spans="1:223" s="103" customFormat="1">
      <c r="A72" s="35" t="s">
        <v>206</v>
      </c>
      <c r="B72" s="67" t="s">
        <v>312</v>
      </c>
      <c r="C72" s="67" t="s">
        <v>312</v>
      </c>
      <c r="D72" s="67" t="s">
        <v>312</v>
      </c>
      <c r="E72" s="67" t="s">
        <v>312</v>
      </c>
      <c r="F72" s="67" t="s">
        <v>312</v>
      </c>
      <c r="G72" s="67" t="s">
        <v>312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  <c r="FX72" s="109"/>
      <c r="FY72" s="109"/>
      <c r="FZ72" s="109"/>
      <c r="GA72" s="109"/>
      <c r="GB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  <c r="GM72" s="109"/>
      <c r="GN72" s="109"/>
      <c r="GO72" s="109"/>
      <c r="GP72" s="109"/>
      <c r="GQ72" s="109"/>
      <c r="GR72" s="109"/>
      <c r="GS72" s="109"/>
      <c r="GT72" s="109"/>
      <c r="GU72" s="109"/>
      <c r="GV72" s="109"/>
      <c r="GW72" s="109"/>
      <c r="GX72" s="109"/>
      <c r="GY72" s="109"/>
      <c r="GZ72" s="109"/>
      <c r="HA72" s="109"/>
      <c r="HB72" s="109"/>
      <c r="HC72" s="109"/>
      <c r="HD72" s="109"/>
      <c r="HE72" s="109"/>
      <c r="HF72" s="109"/>
      <c r="HG72" s="109"/>
      <c r="HH72" s="109"/>
      <c r="HI72" s="109"/>
      <c r="HJ72" s="109"/>
      <c r="HK72" s="109"/>
      <c r="HL72" s="109"/>
      <c r="HM72" s="109"/>
      <c r="HN72" s="109"/>
      <c r="HO72" s="109"/>
    </row>
    <row r="73" spans="1:223" s="103" customFormat="1" ht="12.75" customHeight="1">
      <c r="A73" s="35" t="s">
        <v>243</v>
      </c>
      <c r="B73" s="67" t="s">
        <v>312</v>
      </c>
      <c r="C73" s="67" t="s">
        <v>312</v>
      </c>
      <c r="D73" s="67" t="s">
        <v>312</v>
      </c>
      <c r="E73" s="67" t="s">
        <v>312</v>
      </c>
      <c r="F73" s="67" t="s">
        <v>312</v>
      </c>
      <c r="G73" s="67" t="s">
        <v>312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B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  <c r="GM73" s="109"/>
      <c r="GN73" s="109"/>
      <c r="GO73" s="109"/>
      <c r="GP73" s="109"/>
      <c r="GQ73" s="109"/>
      <c r="GR73" s="109"/>
      <c r="GS73" s="109"/>
      <c r="GT73" s="109"/>
      <c r="GU73" s="109"/>
      <c r="GV73" s="109"/>
      <c r="GW73" s="109"/>
      <c r="GX73" s="109"/>
      <c r="GY73" s="109"/>
      <c r="GZ73" s="109"/>
      <c r="HA73" s="109"/>
      <c r="HB73" s="109"/>
      <c r="HC73" s="109"/>
      <c r="HD73" s="109"/>
      <c r="HE73" s="109"/>
      <c r="HF73" s="109"/>
      <c r="HG73" s="109"/>
      <c r="HH73" s="109"/>
      <c r="HI73" s="109"/>
      <c r="HJ73" s="109"/>
      <c r="HK73" s="109"/>
      <c r="HL73" s="109"/>
      <c r="HM73" s="109"/>
      <c r="HN73" s="109"/>
      <c r="HO73" s="109"/>
    </row>
    <row r="74" spans="1:223" s="103" customFormat="1">
      <c r="A74" s="76" t="s">
        <v>5</v>
      </c>
      <c r="B74" s="75">
        <f t="shared" ref="B74:F74" si="0">SUM(B6:B73)</f>
        <v>1370</v>
      </c>
      <c r="C74" s="75">
        <f t="shared" si="0"/>
        <v>37875.599999999999</v>
      </c>
      <c r="D74" s="75">
        <f t="shared" si="0"/>
        <v>3755363.4720000001</v>
      </c>
      <c r="E74" s="75">
        <f t="shared" si="0"/>
        <v>3543479.4610000001</v>
      </c>
      <c r="F74" s="75">
        <f t="shared" si="0"/>
        <v>581239.5290000001</v>
      </c>
      <c r="G74" s="75">
        <f>SUM(G6:G73)</f>
        <v>8746475.3159999996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  <c r="GM74" s="109"/>
      <c r="GN74" s="109"/>
      <c r="GO74" s="109"/>
      <c r="GP74" s="109"/>
      <c r="GQ74" s="109"/>
      <c r="GR74" s="109"/>
      <c r="GS74" s="109"/>
      <c r="GT74" s="109"/>
      <c r="GU74" s="109"/>
      <c r="GV74" s="109"/>
      <c r="GW74" s="109"/>
      <c r="GX74" s="109"/>
      <c r="GY74" s="109"/>
      <c r="GZ74" s="109"/>
      <c r="HA74" s="109"/>
      <c r="HB74" s="109"/>
      <c r="HC74" s="109"/>
      <c r="HD74" s="109"/>
      <c r="HE74" s="109"/>
      <c r="HF74" s="109"/>
      <c r="HG74" s="109"/>
      <c r="HH74" s="109"/>
      <c r="HI74" s="109"/>
      <c r="HJ74" s="109"/>
      <c r="HK74" s="109"/>
      <c r="HL74" s="109"/>
      <c r="HM74" s="109"/>
      <c r="HN74" s="109"/>
      <c r="HO74" s="109"/>
    </row>
    <row r="75" spans="1:223" ht="14.1" customHeight="1">
      <c r="A75" s="26" t="s">
        <v>84</v>
      </c>
      <c r="B75" s="37"/>
      <c r="C75" s="37"/>
      <c r="D75" s="37"/>
      <c r="E75" s="37"/>
      <c r="F75" s="37"/>
      <c r="G75" s="3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</row>
    <row r="76" spans="1:223" s="11" customFormat="1" ht="14.1" customHeight="1">
      <c r="A76" s="45" t="s">
        <v>124</v>
      </c>
      <c r="B76" s="46"/>
      <c r="C76" s="46"/>
      <c r="D76" s="46"/>
      <c r="E76" s="46"/>
      <c r="F76" s="46"/>
      <c r="G76" s="46"/>
      <c r="H76" s="29"/>
      <c r="I76" s="17"/>
      <c r="J76" s="17"/>
      <c r="K76" s="17"/>
      <c r="L76" s="17"/>
      <c r="M76" s="17"/>
    </row>
    <row r="77" spans="1:223">
      <c r="A77" s="45" t="s">
        <v>125</v>
      </c>
      <c r="B77" s="46"/>
      <c r="C77" s="46"/>
      <c r="D77" s="46"/>
      <c r="E77" s="46"/>
      <c r="F77" s="46"/>
      <c r="G77" s="46"/>
      <c r="H77" s="29"/>
      <c r="I77" s="7"/>
      <c r="J77" s="7"/>
      <c r="K77" s="7"/>
      <c r="L77" s="7"/>
      <c r="M77" s="7"/>
    </row>
    <row r="78" spans="1:223">
      <c r="A78" s="45" t="s">
        <v>126</v>
      </c>
      <c r="B78" s="46"/>
      <c r="C78" s="46"/>
      <c r="D78" s="46"/>
      <c r="E78" s="46"/>
      <c r="F78" s="46"/>
      <c r="G78" s="46"/>
      <c r="H78" s="29"/>
      <c r="I78" s="7"/>
      <c r="J78" s="7"/>
      <c r="K78" s="7"/>
      <c r="L78" s="7"/>
      <c r="M78" s="7"/>
    </row>
    <row r="79" spans="1:223" ht="12.95" customHeight="1">
      <c r="A79" s="45" t="s">
        <v>237</v>
      </c>
      <c r="B79" s="46"/>
      <c r="C79" s="46"/>
      <c r="D79" s="46"/>
      <c r="E79" s="46"/>
      <c r="F79" s="46"/>
      <c r="G79" s="46"/>
      <c r="H79" s="29"/>
      <c r="I79" s="7"/>
      <c r="J79" s="7"/>
      <c r="K79" s="7"/>
      <c r="L79" s="7"/>
      <c r="M79" s="7"/>
    </row>
    <row r="80" spans="1:223" ht="12.95" customHeight="1">
      <c r="A80" s="45" t="s">
        <v>238</v>
      </c>
      <c r="B80" s="46"/>
      <c r="C80" s="46"/>
      <c r="D80" s="46"/>
      <c r="E80" s="46"/>
      <c r="F80" s="46"/>
      <c r="G80" s="46"/>
      <c r="H80" s="29"/>
      <c r="I80" s="7"/>
      <c r="J80" s="7"/>
      <c r="K80" s="7"/>
      <c r="L80" s="7"/>
      <c r="M80" s="7"/>
    </row>
    <row r="81" spans="1:13" ht="6.75" customHeight="1">
      <c r="B81" s="45"/>
      <c r="C81" s="38"/>
      <c r="D81" s="38"/>
      <c r="E81" s="38"/>
      <c r="F81" s="38"/>
      <c r="G81" s="38"/>
      <c r="H81" s="29"/>
      <c r="I81" s="7"/>
      <c r="J81" s="7"/>
      <c r="K81" s="7"/>
      <c r="L81" s="7"/>
      <c r="M81" s="7"/>
    </row>
    <row r="82" spans="1:13" ht="12.95" customHeight="1">
      <c r="A82" s="16" t="s">
        <v>77</v>
      </c>
      <c r="H82" s="29"/>
      <c r="I82" s="7"/>
      <c r="J82" s="7"/>
      <c r="K82" s="7"/>
      <c r="L82" s="7"/>
      <c r="M82" s="7"/>
    </row>
    <row r="83" spans="1:13" ht="12.95" customHeight="1">
      <c r="A83" s="26" t="s">
        <v>177</v>
      </c>
      <c r="B83" s="19"/>
      <c r="C83" s="2"/>
      <c r="D83" s="2"/>
      <c r="H83" s="28"/>
      <c r="I83" s="7"/>
      <c r="J83" s="7"/>
      <c r="K83" s="7"/>
      <c r="L83" s="7"/>
      <c r="M83" s="7"/>
    </row>
    <row r="84" spans="1:13" s="184" customFormat="1">
      <c r="A84" s="190" t="s">
        <v>270</v>
      </c>
      <c r="B84" s="181"/>
      <c r="C84" s="183"/>
      <c r="D84" s="183"/>
      <c r="H84" s="180"/>
      <c r="I84" s="182"/>
      <c r="J84" s="182"/>
      <c r="K84" s="182"/>
      <c r="L84" s="182"/>
      <c r="M84" s="182"/>
    </row>
    <row r="85" spans="1:13" s="184" customFormat="1">
      <c r="A85" s="180" t="s">
        <v>303</v>
      </c>
      <c r="B85" s="181"/>
      <c r="C85" s="183"/>
      <c r="D85" s="183"/>
      <c r="H85" s="180"/>
      <c r="I85" s="182"/>
      <c r="J85" s="182"/>
      <c r="K85" s="182"/>
      <c r="L85" s="182"/>
      <c r="M85" s="182"/>
    </row>
    <row r="86" spans="1:13" ht="12.95" customHeight="1">
      <c r="A86" s="26" t="s">
        <v>296</v>
      </c>
      <c r="B86" s="19"/>
      <c r="C86" s="2"/>
      <c r="D86" s="2"/>
      <c r="H86" s="7"/>
      <c r="I86" s="7"/>
      <c r="J86" s="7"/>
      <c r="K86" s="7"/>
      <c r="L86" s="7"/>
      <c r="M86" s="7"/>
    </row>
    <row r="87" spans="1:13">
      <c r="A87" s="26" t="s">
        <v>297</v>
      </c>
      <c r="B87" s="19"/>
      <c r="C87" s="2"/>
      <c r="D87" s="2"/>
      <c r="E87" s="2"/>
      <c r="H87" s="7"/>
      <c r="I87" s="7"/>
      <c r="J87" s="7"/>
      <c r="K87" s="7"/>
      <c r="L87" s="7"/>
      <c r="M87" s="7"/>
    </row>
    <row r="88" spans="1:13" ht="12.95" customHeight="1">
      <c r="A88" s="26" t="s">
        <v>298</v>
      </c>
      <c r="B88" s="28"/>
      <c r="C88" s="34"/>
      <c r="D88" s="34"/>
      <c r="E88" s="34"/>
      <c r="F88" s="34"/>
      <c r="H88" s="7"/>
      <c r="I88" s="7"/>
      <c r="J88" s="7"/>
      <c r="K88" s="7"/>
      <c r="L88" s="7"/>
      <c r="M88" s="7"/>
    </row>
    <row r="89" spans="1:13">
      <c r="A89" s="62" t="s">
        <v>299</v>
      </c>
      <c r="B89" s="86"/>
      <c r="C89" s="87"/>
      <c r="D89" s="87"/>
      <c r="E89" s="87"/>
      <c r="F89" s="88"/>
      <c r="G89" s="55"/>
      <c r="H89" s="7"/>
      <c r="I89" s="7"/>
      <c r="J89" s="7"/>
      <c r="K89" s="7"/>
      <c r="L89" s="7"/>
      <c r="M89" s="7"/>
    </row>
    <row r="90" spans="1:13" s="184" customFormat="1" ht="12.75" customHeight="1">
      <c r="A90" s="212" t="s">
        <v>151</v>
      </c>
      <c r="B90" s="213"/>
      <c r="C90" s="214"/>
      <c r="D90" s="214"/>
      <c r="E90" s="214"/>
      <c r="F90" s="215"/>
      <c r="G90" s="189"/>
      <c r="H90" s="182"/>
      <c r="I90" s="182"/>
      <c r="J90" s="182"/>
      <c r="K90" s="182"/>
      <c r="L90" s="182"/>
      <c r="M90" s="182"/>
    </row>
    <row r="91" spans="1:13" s="55" customFormat="1" ht="12.75" customHeight="1">
      <c r="A91" s="26" t="s">
        <v>300</v>
      </c>
      <c r="B91" s="78"/>
      <c r="C91" s="61"/>
      <c r="D91" s="61"/>
      <c r="E91" s="61"/>
      <c r="F91" s="34"/>
      <c r="G91"/>
      <c r="H91" s="36"/>
      <c r="I91" s="36"/>
      <c r="J91" s="36"/>
      <c r="K91" s="36"/>
      <c r="L91" s="36"/>
      <c r="M91" s="36"/>
    </row>
    <row r="92" spans="1:13" s="196" customFormat="1" ht="12" customHeight="1">
      <c r="A92" s="190" t="s">
        <v>245</v>
      </c>
      <c r="B92" s="191"/>
      <c r="C92" s="193"/>
      <c r="D92" s="193"/>
      <c r="E92" s="193"/>
      <c r="F92" s="194"/>
      <c r="G92" s="195"/>
      <c r="H92" s="192"/>
      <c r="I92" s="192"/>
      <c r="J92" s="192"/>
      <c r="K92" s="192"/>
      <c r="L92" s="192"/>
      <c r="M92" s="192"/>
    </row>
    <row r="93" spans="1:13" s="189" customFormat="1" ht="12.75" customHeight="1">
      <c r="A93" s="180" t="s">
        <v>244</v>
      </c>
      <c r="B93" s="185"/>
      <c r="C93" s="187"/>
      <c r="D93" s="187"/>
      <c r="E93" s="187"/>
      <c r="F93" s="188"/>
      <c r="G93" s="184"/>
      <c r="H93" s="186"/>
      <c r="I93" s="186"/>
      <c r="J93" s="186"/>
      <c r="K93" s="186"/>
      <c r="L93" s="186"/>
      <c r="M93" s="186"/>
    </row>
    <row r="94" spans="1:13">
      <c r="A94" s="26" t="s">
        <v>301</v>
      </c>
      <c r="B94" s="78"/>
      <c r="C94" s="61"/>
      <c r="D94" s="61"/>
      <c r="E94" s="61"/>
      <c r="F94" s="34"/>
      <c r="H94" s="7"/>
      <c r="I94" s="7"/>
      <c r="J94" s="7"/>
      <c r="K94" s="7"/>
      <c r="L94" s="7"/>
      <c r="M94" s="7"/>
    </row>
    <row r="95" spans="1:13">
      <c r="A95" s="85" t="s">
        <v>302</v>
      </c>
      <c r="B95" s="78"/>
      <c r="C95" s="61"/>
      <c r="D95" s="61"/>
      <c r="E95" s="61"/>
      <c r="F95" s="34"/>
      <c r="H95" s="7"/>
      <c r="I95" s="7"/>
      <c r="J95" s="7"/>
      <c r="K95" s="7"/>
      <c r="L95" s="7"/>
      <c r="M95" s="7"/>
    </row>
    <row r="96" spans="1:13">
      <c r="A96" s="85" t="s">
        <v>330</v>
      </c>
      <c r="B96" s="78"/>
      <c r="C96" s="61"/>
      <c r="D96" s="61"/>
      <c r="E96" s="61"/>
      <c r="F96" s="34"/>
      <c r="H96" s="7"/>
      <c r="I96" s="7"/>
      <c r="J96" s="7"/>
      <c r="K96" s="7"/>
      <c r="L96" s="7"/>
      <c r="M96" s="7"/>
    </row>
    <row r="97" spans="1:13">
      <c r="A97" s="85" t="s">
        <v>318</v>
      </c>
      <c r="B97" s="78"/>
      <c r="C97" s="61"/>
      <c r="D97" s="61"/>
      <c r="E97" s="61"/>
      <c r="F97" s="34"/>
      <c r="H97" s="7"/>
      <c r="I97" s="7"/>
      <c r="J97" s="7"/>
      <c r="K97" s="7"/>
      <c r="L97" s="7"/>
      <c r="M97" s="7"/>
    </row>
    <row r="98" spans="1:13">
      <c r="A98" s="85" t="s">
        <v>317</v>
      </c>
      <c r="B98" s="78"/>
      <c r="C98" s="61"/>
      <c r="D98" s="61"/>
      <c r="E98" s="61"/>
      <c r="F98" s="34"/>
      <c r="H98" s="7"/>
      <c r="I98" s="7"/>
      <c r="J98" s="7"/>
      <c r="K98" s="7"/>
      <c r="L98" s="7"/>
      <c r="M98" s="7"/>
    </row>
    <row r="99" spans="1:13">
      <c r="A99" s="85" t="s">
        <v>322</v>
      </c>
      <c r="B99" s="78"/>
      <c r="C99" s="61"/>
      <c r="D99" s="61"/>
      <c r="E99" s="61"/>
      <c r="F99" s="34"/>
      <c r="H99" s="7"/>
      <c r="I99" s="7"/>
      <c r="J99" s="7"/>
      <c r="K99" s="7"/>
      <c r="L99" s="7"/>
      <c r="M99" s="7"/>
    </row>
    <row r="100" spans="1:13" ht="12.95" customHeight="1">
      <c r="A100" s="85" t="s">
        <v>323</v>
      </c>
      <c r="H100" s="7"/>
      <c r="I100" s="7"/>
      <c r="J100" s="7"/>
      <c r="K100" s="7"/>
      <c r="L100" s="7"/>
      <c r="M100" s="7"/>
    </row>
    <row r="101" spans="1:13">
      <c r="A101" s="85" t="s">
        <v>324</v>
      </c>
      <c r="B101" s="78"/>
      <c r="C101" s="61"/>
      <c r="D101" s="61"/>
      <c r="E101" s="61"/>
      <c r="F101" s="34"/>
      <c r="H101" s="7"/>
      <c r="I101" s="7"/>
      <c r="J101" s="7"/>
      <c r="K101" s="7"/>
      <c r="L101" s="7"/>
      <c r="M101" s="7"/>
    </row>
    <row r="102" spans="1:13" ht="12.95" customHeight="1">
      <c r="A102" s="85" t="s">
        <v>326</v>
      </c>
      <c r="H102" s="7"/>
      <c r="I102" s="7"/>
      <c r="J102" s="7"/>
      <c r="K102" s="7"/>
      <c r="L102" s="7"/>
      <c r="M102" s="7"/>
    </row>
    <row r="103" spans="1:13" ht="12.95" customHeight="1">
      <c r="A103" s="85" t="s">
        <v>329</v>
      </c>
      <c r="H103" s="7"/>
      <c r="I103" s="7"/>
      <c r="J103" s="7"/>
      <c r="K103" s="7"/>
      <c r="L103" s="7"/>
      <c r="M103" s="7"/>
    </row>
    <row r="104" spans="1:13" ht="12.95" customHeight="1">
      <c r="A104" s="85" t="s">
        <v>328</v>
      </c>
      <c r="H104" s="7"/>
      <c r="I104" s="7"/>
      <c r="J104" s="7"/>
      <c r="K104" s="7"/>
      <c r="L104" s="7"/>
      <c r="M104" s="7"/>
    </row>
    <row r="106" spans="1:13" ht="6.75" customHeight="1">
      <c r="A106" s="85" t="s">
        <v>266</v>
      </c>
      <c r="H106" s="7"/>
      <c r="I106" s="7"/>
      <c r="J106" s="7"/>
      <c r="K106" s="7"/>
      <c r="L106" s="7"/>
      <c r="M106" s="7"/>
    </row>
    <row r="107" spans="1:13" ht="12.95" customHeight="1">
      <c r="A107" s="133" t="s">
        <v>198</v>
      </c>
      <c r="H107" s="7"/>
      <c r="I107" s="7"/>
      <c r="J107" s="7"/>
      <c r="K107" s="7"/>
      <c r="L107" s="7"/>
      <c r="M107" s="7"/>
    </row>
    <row r="108" spans="1:13" ht="12.95" customHeight="1">
      <c r="A108" s="133" t="s">
        <v>154</v>
      </c>
      <c r="H108" s="7"/>
      <c r="I108" s="7"/>
      <c r="J108" s="7"/>
      <c r="K108" s="7"/>
      <c r="L108" s="7"/>
      <c r="M108" s="7"/>
    </row>
    <row r="109" spans="1:13" ht="12.95" customHeight="1">
      <c r="A109" s="133"/>
      <c r="H109" s="7"/>
      <c r="I109" s="7"/>
      <c r="J109" s="7"/>
      <c r="K109" s="7"/>
      <c r="L109" s="7"/>
      <c r="M109" s="7"/>
    </row>
    <row r="110" spans="1:13" s="54" customFormat="1" ht="9" customHeight="1">
      <c r="A110" s="134"/>
      <c r="B110" s="134"/>
      <c r="C110" s="135"/>
      <c r="D110" s="135"/>
      <c r="E110" s="135"/>
      <c r="F110" s="135"/>
      <c r="H110" s="136"/>
      <c r="I110" s="136"/>
      <c r="J110" s="136"/>
      <c r="K110" s="136"/>
      <c r="L110" s="136"/>
      <c r="M110" s="136"/>
    </row>
    <row r="111" spans="1:13">
      <c r="A111" s="35" t="s">
        <v>37</v>
      </c>
      <c r="B111" s="16"/>
      <c r="C111" s="8"/>
      <c r="D111" s="8"/>
      <c r="E111" s="8"/>
    </row>
    <row r="112" spans="1:13">
      <c r="A112" s="35" t="s">
        <v>54</v>
      </c>
    </row>
    <row r="113" spans="1:13">
      <c r="A113" s="19"/>
      <c r="H113" s="7"/>
      <c r="I113" s="7"/>
      <c r="J113" s="7"/>
      <c r="K113" s="7"/>
      <c r="L113" s="7"/>
      <c r="M113" s="7"/>
    </row>
    <row r="114" spans="1:13" ht="15" customHeight="1">
      <c r="A114" s="73"/>
      <c r="H114" s="7"/>
      <c r="I114" s="7"/>
      <c r="J114" s="7"/>
      <c r="K114" s="7"/>
      <c r="L114" s="7"/>
      <c r="M114" s="7"/>
    </row>
    <row r="115" spans="1:13" ht="15" customHeight="1">
      <c r="A115" s="94"/>
      <c r="H115" s="7"/>
      <c r="I115" s="7"/>
      <c r="J115" s="7"/>
      <c r="K115" s="7"/>
      <c r="L115" s="7"/>
      <c r="M115" s="7"/>
    </row>
    <row r="116" spans="1:13">
      <c r="A116" s="94"/>
      <c r="H116" s="7"/>
      <c r="I116" s="7"/>
      <c r="J116" s="7"/>
      <c r="K116" s="7"/>
      <c r="L116" s="7"/>
      <c r="M116" s="7"/>
    </row>
    <row r="117" spans="1:13">
      <c r="A117" s="94"/>
      <c r="H117" s="7"/>
      <c r="I117" s="7"/>
      <c r="J117" s="7"/>
      <c r="K117" s="7"/>
      <c r="L117" s="7"/>
      <c r="M117" s="7"/>
    </row>
    <row r="118" spans="1:13">
      <c r="A118" s="73"/>
      <c r="H118" s="7"/>
      <c r="I118" s="7"/>
      <c r="J118" s="7"/>
      <c r="K118" s="7"/>
      <c r="L118" s="7"/>
      <c r="M118" s="7"/>
    </row>
    <row r="119" spans="1:13">
      <c r="A119" s="93"/>
      <c r="H119" s="7"/>
      <c r="I119" s="7"/>
      <c r="J119" s="7"/>
      <c r="K119" s="7"/>
      <c r="L119" s="7"/>
      <c r="M119" s="7"/>
    </row>
    <row r="120" spans="1:13">
      <c r="H120" s="7"/>
      <c r="I120" s="7"/>
      <c r="J120" s="7"/>
      <c r="K120" s="7"/>
      <c r="L120" s="7"/>
      <c r="M120" s="7"/>
    </row>
    <row r="121" spans="1:13">
      <c r="H121" s="7"/>
      <c r="I121" s="7"/>
      <c r="J121" s="7"/>
      <c r="K121" s="7"/>
      <c r="L121" s="7"/>
      <c r="M121" s="7"/>
    </row>
    <row r="122" spans="1:13">
      <c r="H122" s="7"/>
      <c r="I122" s="7"/>
      <c r="J122" s="7"/>
      <c r="K122" s="7"/>
      <c r="L122" s="7"/>
      <c r="M122" s="7"/>
    </row>
    <row r="123" spans="1:13">
      <c r="H123" s="7"/>
      <c r="I123" s="7"/>
      <c r="J123" s="7"/>
      <c r="K123" s="7"/>
      <c r="L123" s="7"/>
      <c r="M123" s="7"/>
    </row>
    <row r="124" spans="1:13">
      <c r="H124" s="7"/>
      <c r="I124" s="7"/>
      <c r="J124" s="7"/>
      <c r="K124" s="7"/>
      <c r="L124" s="7"/>
      <c r="M124" s="7"/>
    </row>
    <row r="125" spans="1:13">
      <c r="H125" s="7"/>
      <c r="I125" s="7"/>
      <c r="J125" s="7"/>
      <c r="K125" s="7"/>
      <c r="L125" s="7"/>
      <c r="M125" s="7"/>
    </row>
    <row r="126" spans="1:13">
      <c r="H126" s="7"/>
      <c r="I126" s="7"/>
      <c r="J126" s="7"/>
      <c r="K126" s="7"/>
      <c r="L126" s="7"/>
      <c r="M126" s="7"/>
    </row>
    <row r="127" spans="1:13">
      <c r="H127" s="7"/>
      <c r="I127" s="7"/>
      <c r="J127" s="7"/>
      <c r="K127" s="7"/>
      <c r="L127" s="7"/>
      <c r="M127" s="7"/>
    </row>
    <row r="128" spans="1:13">
      <c r="H128" s="7"/>
      <c r="I128" s="7"/>
      <c r="J128" s="7"/>
      <c r="K128" s="7"/>
      <c r="L128" s="7"/>
      <c r="M128" s="7"/>
    </row>
    <row r="129" spans="8:13">
      <c r="H129" s="7"/>
      <c r="I129" s="7"/>
      <c r="J129" s="7"/>
      <c r="K129" s="7"/>
      <c r="L129" s="7"/>
      <c r="M129" s="7"/>
    </row>
    <row r="130" spans="8:13">
      <c r="H130" s="7"/>
      <c r="I130" s="7"/>
      <c r="J130" s="7"/>
      <c r="K130" s="7"/>
      <c r="L130" s="7"/>
      <c r="M130" s="7"/>
    </row>
    <row r="131" spans="8:13">
      <c r="H131" s="7"/>
      <c r="I131" s="7"/>
      <c r="J131" s="7"/>
      <c r="K131" s="7"/>
      <c r="L131" s="7"/>
      <c r="M131" s="7"/>
    </row>
    <row r="132" spans="8:13">
      <c r="H132" s="7"/>
      <c r="I132" s="7"/>
      <c r="J132" s="7"/>
      <c r="K132" s="7"/>
      <c r="L132" s="7"/>
      <c r="M132" s="7"/>
    </row>
    <row r="133" spans="8:13">
      <c r="H133" s="7"/>
      <c r="I133" s="7"/>
      <c r="J133" s="7"/>
      <c r="K133" s="7"/>
      <c r="L133" s="7"/>
      <c r="M133" s="7"/>
    </row>
    <row r="134" spans="8:13">
      <c r="H134" s="7"/>
      <c r="I134" s="7"/>
      <c r="J134" s="7"/>
      <c r="K134" s="7"/>
      <c r="L134" s="7"/>
      <c r="M134" s="7"/>
    </row>
    <row r="135" spans="8:13">
      <c r="H135" s="7"/>
      <c r="I135" s="7"/>
      <c r="J135" s="7"/>
      <c r="K135" s="7"/>
      <c r="L135" s="7"/>
      <c r="M135" s="7"/>
    </row>
    <row r="136" spans="8:13">
      <c r="H136" s="7"/>
      <c r="I136" s="7"/>
      <c r="J136" s="7"/>
      <c r="K136" s="7"/>
      <c r="L136" s="7"/>
      <c r="M136" s="7"/>
    </row>
    <row r="137" spans="8:13">
      <c r="H137" s="7"/>
      <c r="I137" s="7"/>
      <c r="J137" s="7"/>
      <c r="K137" s="7"/>
      <c r="L137" s="7"/>
      <c r="M137" s="7"/>
    </row>
    <row r="138" spans="8:13">
      <c r="H138" s="7"/>
      <c r="I138" s="7"/>
      <c r="J138" s="7"/>
      <c r="K138" s="7"/>
      <c r="L138" s="7"/>
      <c r="M138" s="7"/>
    </row>
    <row r="139" spans="8:13">
      <c r="H139" s="7"/>
      <c r="I139" s="7"/>
      <c r="J139" s="7"/>
      <c r="K139" s="7"/>
      <c r="L139" s="7"/>
      <c r="M139" s="7"/>
    </row>
    <row r="140" spans="8:13">
      <c r="H140" s="7"/>
      <c r="I140" s="7"/>
      <c r="J140" s="7"/>
      <c r="K140" s="7"/>
      <c r="L140" s="7"/>
      <c r="M140" s="7"/>
    </row>
    <row r="141" spans="8:13">
      <c r="H141" s="7"/>
      <c r="I141" s="7"/>
      <c r="J141" s="7"/>
      <c r="K141" s="7"/>
      <c r="L141" s="7"/>
      <c r="M141" s="7"/>
    </row>
    <row r="142" spans="8:13">
      <c r="H142" s="7"/>
      <c r="I142" s="7"/>
      <c r="J142" s="7"/>
      <c r="K142" s="7"/>
      <c r="L142" s="7"/>
      <c r="M142" s="7"/>
    </row>
    <row r="143" spans="8:13">
      <c r="H143" s="7"/>
      <c r="I143" s="7"/>
      <c r="J143" s="7"/>
      <c r="K143" s="7"/>
      <c r="L143" s="7"/>
      <c r="M143" s="7"/>
    </row>
    <row r="144" spans="8:13">
      <c r="H144" s="7"/>
      <c r="I144" s="7"/>
      <c r="J144" s="7"/>
      <c r="K144" s="7"/>
      <c r="L144" s="7"/>
      <c r="M144" s="7"/>
    </row>
    <row r="145" spans="8:13">
      <c r="H145" s="7"/>
      <c r="I145" s="7"/>
      <c r="J145" s="7"/>
      <c r="K145" s="7"/>
      <c r="L145" s="7"/>
      <c r="M145" s="7"/>
    </row>
    <row r="146" spans="8:13">
      <c r="H146" s="7"/>
      <c r="I146" s="7"/>
      <c r="J146" s="7"/>
      <c r="K146" s="7"/>
      <c r="L146" s="7"/>
      <c r="M146" s="7"/>
    </row>
    <row r="147" spans="8:13">
      <c r="H147" s="7"/>
      <c r="I147" s="7"/>
      <c r="J147" s="7"/>
      <c r="K147" s="7"/>
      <c r="L147" s="7"/>
      <c r="M147" s="7"/>
    </row>
    <row r="148" spans="8:13">
      <c r="H148" s="7"/>
      <c r="I148" s="7"/>
      <c r="J148" s="7"/>
      <c r="K148" s="7"/>
      <c r="L148" s="7"/>
      <c r="M148" s="7"/>
    </row>
    <row r="149" spans="8:13">
      <c r="H149" s="7"/>
      <c r="I149" s="7"/>
      <c r="J149" s="7"/>
      <c r="K149" s="7"/>
      <c r="L149" s="7"/>
      <c r="M149" s="7"/>
    </row>
    <row r="150" spans="8:13">
      <c r="H150" s="7"/>
      <c r="I150" s="7"/>
      <c r="J150" s="7"/>
      <c r="K150" s="7"/>
      <c r="L150" s="7"/>
      <c r="M150" s="7"/>
    </row>
    <row r="151" spans="8:13">
      <c r="H151" s="7"/>
      <c r="I151" s="7"/>
      <c r="J151" s="7"/>
      <c r="K151" s="7"/>
      <c r="L151" s="7"/>
      <c r="M151" s="7"/>
    </row>
    <row r="152" spans="8:13">
      <c r="H152" s="7"/>
      <c r="I152" s="7"/>
      <c r="J152" s="7"/>
      <c r="K152" s="7"/>
      <c r="L152" s="7"/>
      <c r="M152" s="7"/>
    </row>
    <row r="153" spans="8:13">
      <c r="H153" s="7"/>
      <c r="I153" s="7"/>
      <c r="J153" s="7"/>
      <c r="K153" s="7"/>
      <c r="L153" s="7"/>
      <c r="M153" s="7"/>
    </row>
    <row r="154" spans="8:13">
      <c r="H154" s="7"/>
      <c r="I154" s="7"/>
      <c r="J154" s="7"/>
      <c r="K154" s="7"/>
      <c r="L154" s="7"/>
      <c r="M154" s="7"/>
    </row>
    <row r="155" spans="8:13">
      <c r="H155" s="7"/>
      <c r="I155" s="7"/>
      <c r="J155" s="7"/>
      <c r="K155" s="7"/>
      <c r="L155" s="7"/>
      <c r="M155" s="7"/>
    </row>
    <row r="156" spans="8:13">
      <c r="H156" s="7"/>
      <c r="I156" s="7"/>
      <c r="J156" s="7"/>
      <c r="K156" s="7"/>
      <c r="L156" s="7"/>
      <c r="M156" s="7"/>
    </row>
    <row r="157" spans="8:13">
      <c r="H157" s="7"/>
      <c r="I157" s="7"/>
      <c r="J157" s="7"/>
      <c r="K157" s="7"/>
      <c r="L157" s="7"/>
      <c r="M157" s="7"/>
    </row>
    <row r="158" spans="8:13">
      <c r="H158" s="7"/>
      <c r="I158" s="7"/>
      <c r="J158" s="7"/>
      <c r="K158" s="7"/>
      <c r="L158" s="7"/>
      <c r="M158" s="7"/>
    </row>
    <row r="159" spans="8:13">
      <c r="H159" s="7"/>
      <c r="I159" s="7"/>
      <c r="J159" s="7"/>
      <c r="K159" s="7"/>
      <c r="L159" s="7"/>
      <c r="M159" s="7"/>
    </row>
    <row r="160" spans="8:13">
      <c r="H160" s="7"/>
      <c r="I160" s="7"/>
      <c r="J160" s="7"/>
      <c r="K160" s="7"/>
      <c r="L160" s="7"/>
      <c r="M160" s="7"/>
    </row>
    <row r="161" spans="8:13">
      <c r="H161" s="7"/>
      <c r="I161" s="7"/>
      <c r="J161" s="7"/>
      <c r="K161" s="7"/>
      <c r="L161" s="7"/>
      <c r="M161" s="7"/>
    </row>
    <row r="162" spans="8:13">
      <c r="H162" s="7"/>
      <c r="I162" s="7"/>
      <c r="J162" s="7"/>
      <c r="K162" s="7"/>
      <c r="L162" s="7"/>
      <c r="M162" s="7"/>
    </row>
    <row r="163" spans="8:13">
      <c r="H163" s="7"/>
      <c r="I163" s="7"/>
      <c r="J163" s="7"/>
      <c r="K163" s="7"/>
      <c r="L163" s="7"/>
      <c r="M163" s="7"/>
    </row>
    <row r="164" spans="8:13">
      <c r="H164" s="7"/>
      <c r="I164" s="7"/>
      <c r="J164" s="7"/>
      <c r="K164" s="7"/>
      <c r="L164" s="7"/>
      <c r="M164" s="7"/>
    </row>
    <row r="165" spans="8:13">
      <c r="H165" s="7"/>
      <c r="I165" s="7"/>
      <c r="J165" s="7"/>
      <c r="K165" s="7"/>
      <c r="L165" s="7"/>
      <c r="M165" s="7"/>
    </row>
    <row r="166" spans="8:13">
      <c r="H166" s="7"/>
      <c r="I166" s="7"/>
      <c r="J166" s="7"/>
      <c r="K166" s="7"/>
      <c r="L166" s="7"/>
      <c r="M166" s="7"/>
    </row>
    <row r="167" spans="8:13">
      <c r="H167" s="7"/>
      <c r="I167" s="7"/>
      <c r="J167" s="7"/>
      <c r="K167" s="7"/>
      <c r="L167" s="7"/>
      <c r="M167" s="7"/>
    </row>
    <row r="168" spans="8:13">
      <c r="H168" s="7"/>
      <c r="I168" s="7"/>
      <c r="J168" s="7"/>
      <c r="K168" s="7"/>
      <c r="L168" s="7"/>
      <c r="M168" s="7"/>
    </row>
    <row r="169" spans="8:13">
      <c r="H169" s="7"/>
      <c r="I169" s="7"/>
      <c r="J169" s="7"/>
      <c r="K169" s="7"/>
      <c r="L169" s="7"/>
      <c r="M169" s="7"/>
    </row>
    <row r="170" spans="8:13">
      <c r="H170" s="7"/>
      <c r="I170" s="7"/>
      <c r="J170" s="7"/>
      <c r="K170" s="7"/>
      <c r="L170" s="7"/>
      <c r="M170" s="7"/>
    </row>
    <row r="171" spans="8:13">
      <c r="H171" s="7"/>
      <c r="I171" s="7"/>
      <c r="J171" s="7"/>
      <c r="K171" s="7"/>
      <c r="L171" s="7"/>
      <c r="M171" s="7"/>
    </row>
    <row r="172" spans="8:13">
      <c r="H172" s="7"/>
      <c r="I172" s="7"/>
      <c r="J172" s="7"/>
      <c r="K172" s="7"/>
      <c r="L172" s="7"/>
      <c r="M172" s="7"/>
    </row>
    <row r="173" spans="8:13">
      <c r="H173" s="7"/>
      <c r="I173" s="7"/>
      <c r="J173" s="7"/>
      <c r="K173" s="7"/>
      <c r="L173" s="7"/>
      <c r="M173" s="7"/>
    </row>
    <row r="174" spans="8:13">
      <c r="H174" s="7"/>
      <c r="I174" s="7"/>
      <c r="J174" s="7"/>
      <c r="K174" s="7"/>
      <c r="L174" s="7"/>
      <c r="M174" s="7"/>
    </row>
    <row r="175" spans="8:13">
      <c r="H175" s="7"/>
      <c r="I175" s="7"/>
      <c r="J175" s="7"/>
      <c r="K175" s="7"/>
      <c r="L175" s="7"/>
      <c r="M175" s="7"/>
    </row>
    <row r="176" spans="8:13">
      <c r="H176" s="7"/>
      <c r="I176" s="7"/>
      <c r="J176" s="7"/>
      <c r="K176" s="7"/>
      <c r="L176" s="7"/>
      <c r="M176" s="7"/>
    </row>
    <row r="177" spans="8:13">
      <c r="H177" s="7"/>
      <c r="I177" s="7"/>
      <c r="J177" s="7"/>
      <c r="K177" s="7"/>
      <c r="L177" s="7"/>
      <c r="M177" s="7"/>
    </row>
    <row r="178" spans="8:13">
      <c r="H178" s="7"/>
      <c r="I178" s="7"/>
      <c r="J178" s="7"/>
      <c r="K178" s="7"/>
      <c r="L178" s="7"/>
      <c r="M178" s="7"/>
    </row>
    <row r="179" spans="8:13">
      <c r="H179" s="7"/>
      <c r="I179" s="7"/>
      <c r="J179" s="7"/>
      <c r="K179" s="7"/>
      <c r="L179" s="7"/>
      <c r="M179" s="7"/>
    </row>
    <row r="180" spans="8:13">
      <c r="H180" s="7"/>
      <c r="I180" s="7"/>
      <c r="J180" s="7"/>
      <c r="K180" s="7"/>
      <c r="L180" s="7"/>
      <c r="M180" s="7"/>
    </row>
    <row r="181" spans="8:13">
      <c r="H181" s="7"/>
      <c r="I181" s="7"/>
      <c r="J181" s="7"/>
      <c r="K181" s="7"/>
      <c r="L181" s="7"/>
      <c r="M181" s="7"/>
    </row>
    <row r="182" spans="8:13">
      <c r="H182" s="7"/>
      <c r="I182" s="7"/>
      <c r="J182" s="7"/>
      <c r="K182" s="7"/>
      <c r="L182" s="7"/>
      <c r="M182" s="7"/>
    </row>
    <row r="183" spans="8:13">
      <c r="H183" s="7"/>
      <c r="I183" s="7"/>
      <c r="J183" s="7"/>
      <c r="K183" s="7"/>
      <c r="L183" s="7"/>
      <c r="M183" s="7"/>
    </row>
    <row r="184" spans="8:13">
      <c r="H184" s="7"/>
      <c r="I184" s="7"/>
      <c r="J184" s="7"/>
      <c r="K184" s="7"/>
      <c r="L184" s="7"/>
      <c r="M184" s="7"/>
    </row>
    <row r="185" spans="8:13">
      <c r="H185" s="7"/>
      <c r="I185" s="7"/>
      <c r="J185" s="7"/>
      <c r="K185" s="7"/>
      <c r="L185" s="7"/>
      <c r="M185" s="7"/>
    </row>
    <row r="186" spans="8:13">
      <c r="H186" s="7"/>
      <c r="I186" s="7"/>
      <c r="J186" s="7"/>
      <c r="K186" s="7"/>
      <c r="L186" s="7"/>
      <c r="M186" s="7"/>
    </row>
    <row r="187" spans="8:13">
      <c r="H187" s="7"/>
      <c r="I187" s="7"/>
      <c r="J187" s="7"/>
      <c r="K187" s="7"/>
      <c r="L187" s="7"/>
      <c r="M187" s="7"/>
    </row>
    <row r="188" spans="8:13">
      <c r="H188" s="7"/>
      <c r="I188" s="7"/>
      <c r="J188" s="7"/>
      <c r="K188" s="7"/>
      <c r="L188" s="7"/>
      <c r="M188" s="7"/>
    </row>
    <row r="189" spans="8:13">
      <c r="H189" s="7"/>
      <c r="I189" s="7"/>
      <c r="J189" s="7"/>
      <c r="K189" s="7"/>
      <c r="L189" s="7"/>
      <c r="M189" s="7"/>
    </row>
    <row r="190" spans="8:13">
      <c r="H190" s="7"/>
      <c r="I190" s="7"/>
      <c r="J190" s="7"/>
      <c r="K190" s="7"/>
      <c r="L190" s="7"/>
      <c r="M190" s="7"/>
    </row>
    <row r="191" spans="8:13">
      <c r="H191" s="7"/>
      <c r="I191" s="7"/>
      <c r="J191" s="7"/>
      <c r="K191" s="7"/>
      <c r="L191" s="7"/>
      <c r="M191" s="7"/>
    </row>
    <row r="192" spans="8:13">
      <c r="H192" s="7"/>
      <c r="I192" s="7"/>
      <c r="J192" s="7"/>
      <c r="K192" s="7"/>
      <c r="L192" s="7"/>
      <c r="M192" s="7"/>
    </row>
    <row r="193" spans="8:13">
      <c r="H193" s="7"/>
      <c r="I193" s="7"/>
      <c r="J193" s="7"/>
      <c r="K193" s="7"/>
      <c r="L193" s="7"/>
      <c r="M193" s="7"/>
    </row>
    <row r="194" spans="8:13">
      <c r="H194" s="7"/>
      <c r="I194" s="7"/>
      <c r="J194" s="7"/>
      <c r="K194" s="7"/>
      <c r="L194" s="7"/>
      <c r="M194" s="7"/>
    </row>
    <row r="195" spans="8:13">
      <c r="H195" s="7"/>
      <c r="I195" s="7"/>
      <c r="J195" s="7"/>
      <c r="K195" s="7"/>
      <c r="L195" s="7"/>
      <c r="M195" s="7"/>
    </row>
    <row r="196" spans="8:13">
      <c r="H196" s="7"/>
      <c r="I196" s="7"/>
      <c r="J196" s="7"/>
      <c r="K196" s="7"/>
      <c r="L196" s="7"/>
      <c r="M196" s="7"/>
    </row>
    <row r="197" spans="8:13">
      <c r="H197" s="7"/>
      <c r="I197" s="7"/>
      <c r="J197" s="7"/>
      <c r="K197" s="7"/>
      <c r="L197" s="7"/>
      <c r="M197" s="7"/>
    </row>
    <row r="198" spans="8:13">
      <c r="H198" s="7"/>
      <c r="I198" s="7"/>
      <c r="J198" s="7"/>
      <c r="K198" s="7"/>
      <c r="L198" s="7"/>
      <c r="M198" s="7"/>
    </row>
    <row r="199" spans="8:13">
      <c r="H199" s="7"/>
      <c r="I199" s="7"/>
      <c r="J199" s="7"/>
      <c r="K199" s="7"/>
      <c r="L199" s="7"/>
      <c r="M199" s="7"/>
    </row>
    <row r="200" spans="8:13">
      <c r="H200" s="7"/>
      <c r="I200" s="7"/>
      <c r="J200" s="7"/>
      <c r="K200" s="7"/>
      <c r="L200" s="7"/>
      <c r="M200" s="7"/>
    </row>
    <row r="201" spans="8:13">
      <c r="H201" s="7"/>
      <c r="I201" s="7"/>
      <c r="J201" s="7"/>
      <c r="K201" s="7"/>
      <c r="L201" s="7"/>
      <c r="M201" s="7"/>
    </row>
    <row r="202" spans="8:13">
      <c r="H202" s="7"/>
      <c r="I202" s="7"/>
      <c r="J202" s="7"/>
      <c r="K202" s="7"/>
      <c r="L202" s="7"/>
      <c r="M202" s="7"/>
    </row>
    <row r="203" spans="8:13">
      <c r="H203" s="7"/>
      <c r="I203" s="7"/>
      <c r="J203" s="7"/>
      <c r="K203" s="7"/>
      <c r="L203" s="7"/>
      <c r="M203" s="7"/>
    </row>
    <row r="204" spans="8:13">
      <c r="H204" s="7"/>
      <c r="I204" s="7"/>
      <c r="J204" s="7"/>
      <c r="K204" s="7"/>
      <c r="L204" s="7"/>
      <c r="M204" s="7"/>
    </row>
    <row r="205" spans="8:13">
      <c r="H205" s="7"/>
      <c r="I205" s="7"/>
      <c r="J205" s="7"/>
      <c r="K205" s="7"/>
      <c r="L205" s="7"/>
      <c r="M205" s="7"/>
    </row>
    <row r="206" spans="8:13">
      <c r="H206" s="7"/>
      <c r="I206" s="7"/>
      <c r="J206" s="7"/>
      <c r="K206" s="7"/>
      <c r="L206" s="7"/>
      <c r="M206" s="7"/>
    </row>
    <row r="207" spans="8:13">
      <c r="H207" s="7"/>
      <c r="I207" s="7"/>
      <c r="J207" s="7"/>
      <c r="K207" s="7"/>
      <c r="L207" s="7"/>
      <c r="M207" s="7"/>
    </row>
    <row r="208" spans="8:13">
      <c r="H208" s="7"/>
      <c r="I208" s="7"/>
      <c r="J208" s="7"/>
      <c r="K208" s="7"/>
      <c r="L208" s="7"/>
      <c r="M208" s="7"/>
    </row>
    <row r="209" spans="8:13">
      <c r="H209" s="7"/>
      <c r="I209" s="7"/>
      <c r="J209" s="7"/>
      <c r="K209" s="7"/>
      <c r="L209" s="7"/>
      <c r="M209" s="7"/>
    </row>
    <row r="210" spans="8:13">
      <c r="H210" s="7"/>
      <c r="I210" s="7"/>
      <c r="J210" s="7"/>
      <c r="K210" s="7"/>
      <c r="L210" s="7"/>
      <c r="M210" s="7"/>
    </row>
    <row r="211" spans="8:13">
      <c r="H211" s="7"/>
      <c r="I211" s="7"/>
      <c r="J211" s="7"/>
      <c r="K211" s="7"/>
      <c r="L211" s="7"/>
      <c r="M211" s="7"/>
    </row>
    <row r="212" spans="8:13">
      <c r="H212" s="7"/>
      <c r="I212" s="7"/>
      <c r="J212" s="7"/>
      <c r="K212" s="7"/>
      <c r="L212" s="7"/>
      <c r="M212" s="7"/>
    </row>
    <row r="213" spans="8:13">
      <c r="H213" s="7"/>
      <c r="I213" s="7"/>
      <c r="J213" s="7"/>
      <c r="K213" s="7"/>
      <c r="L213" s="7"/>
      <c r="M213" s="7"/>
    </row>
    <row r="214" spans="8:13">
      <c r="H214" s="7"/>
      <c r="I214" s="7"/>
      <c r="J214" s="7"/>
      <c r="K214" s="7"/>
      <c r="L214" s="7"/>
      <c r="M214" s="7"/>
    </row>
    <row r="215" spans="8:13">
      <c r="H215" s="7"/>
      <c r="I215" s="7"/>
      <c r="J215" s="7"/>
      <c r="K215" s="7"/>
      <c r="L215" s="7"/>
      <c r="M215" s="7"/>
    </row>
    <row r="216" spans="8:13">
      <c r="H216" s="7"/>
      <c r="I216" s="7"/>
      <c r="J216" s="7"/>
      <c r="K216" s="7"/>
      <c r="L216" s="7"/>
      <c r="M216" s="7"/>
    </row>
    <row r="217" spans="8:13">
      <c r="H217" s="7"/>
      <c r="I217" s="7"/>
      <c r="J217" s="7"/>
      <c r="K217" s="7"/>
      <c r="L217" s="7"/>
      <c r="M217" s="7"/>
    </row>
    <row r="218" spans="8:13">
      <c r="H218" s="7"/>
      <c r="I218" s="7"/>
      <c r="J218" s="7"/>
      <c r="K218" s="7"/>
      <c r="L218" s="7"/>
      <c r="M218" s="7"/>
    </row>
    <row r="219" spans="8:13">
      <c r="H219" s="7"/>
      <c r="I219" s="7"/>
      <c r="J219" s="7"/>
      <c r="K219" s="7"/>
      <c r="L219" s="7"/>
      <c r="M219" s="7"/>
    </row>
    <row r="220" spans="8:13">
      <c r="H220" s="7"/>
      <c r="I220" s="7"/>
      <c r="J220" s="7"/>
      <c r="K220" s="7"/>
      <c r="L220" s="7"/>
      <c r="M220" s="7"/>
    </row>
    <row r="221" spans="8:13">
      <c r="H221" s="7"/>
      <c r="I221" s="7"/>
      <c r="J221" s="7"/>
      <c r="K221" s="7"/>
      <c r="L221" s="7"/>
      <c r="M221" s="7"/>
    </row>
    <row r="222" spans="8:13">
      <c r="H222" s="7"/>
      <c r="I222" s="7"/>
      <c r="J222" s="7"/>
      <c r="K222" s="7"/>
      <c r="L222" s="7"/>
      <c r="M222" s="7"/>
    </row>
    <row r="223" spans="8:13">
      <c r="H223" s="7"/>
      <c r="I223" s="7"/>
      <c r="J223" s="7"/>
      <c r="K223" s="7"/>
      <c r="L223" s="7"/>
      <c r="M223" s="7"/>
    </row>
    <row r="224" spans="8:13">
      <c r="H224" s="7"/>
      <c r="I224" s="7"/>
      <c r="J224" s="7"/>
      <c r="K224" s="7"/>
      <c r="L224" s="7"/>
      <c r="M224" s="7"/>
    </row>
    <row r="225" spans="8:13">
      <c r="H225" s="7"/>
      <c r="I225" s="7"/>
      <c r="J225" s="7"/>
      <c r="K225" s="7"/>
      <c r="L225" s="7"/>
      <c r="M225" s="7"/>
    </row>
    <row r="226" spans="8:13">
      <c r="H226" s="7"/>
      <c r="I226" s="7"/>
      <c r="J226" s="7"/>
      <c r="K226" s="7"/>
      <c r="L226" s="7"/>
      <c r="M226" s="7"/>
    </row>
    <row r="227" spans="8:13">
      <c r="H227" s="7"/>
      <c r="I227" s="7"/>
      <c r="J227" s="7"/>
      <c r="K227" s="7"/>
      <c r="L227" s="7"/>
      <c r="M227" s="7"/>
    </row>
    <row r="228" spans="8:13">
      <c r="H228" s="7"/>
      <c r="I228" s="7"/>
      <c r="J228" s="7"/>
      <c r="K228" s="7"/>
      <c r="L228" s="7"/>
      <c r="M228" s="7"/>
    </row>
    <row r="229" spans="8:13">
      <c r="H229" s="7"/>
      <c r="I229" s="7"/>
      <c r="J229" s="7"/>
      <c r="K229" s="7"/>
      <c r="L229" s="7"/>
      <c r="M229" s="7"/>
    </row>
    <row r="230" spans="8:13">
      <c r="H230" s="7"/>
      <c r="I230" s="7"/>
      <c r="J230" s="7"/>
      <c r="K230" s="7"/>
      <c r="L230" s="7"/>
      <c r="M230" s="7"/>
    </row>
    <row r="231" spans="8:13">
      <c r="H231" s="7"/>
      <c r="I231" s="7"/>
      <c r="J231" s="7"/>
      <c r="K231" s="7"/>
      <c r="L231" s="7"/>
      <c r="M231" s="7"/>
    </row>
    <row r="232" spans="8:13">
      <c r="H232" s="7"/>
      <c r="I232" s="7"/>
      <c r="J232" s="7"/>
      <c r="K232" s="7"/>
      <c r="L232" s="7"/>
      <c r="M232" s="7"/>
    </row>
    <row r="233" spans="8:13">
      <c r="H233" s="7"/>
      <c r="I233" s="7"/>
      <c r="J233" s="7"/>
      <c r="K233" s="7"/>
      <c r="L233" s="7"/>
      <c r="M233" s="7"/>
    </row>
    <row r="234" spans="8:13">
      <c r="H234" s="7"/>
      <c r="I234" s="7"/>
      <c r="J234" s="7"/>
      <c r="K234" s="7"/>
      <c r="L234" s="7"/>
      <c r="M234" s="7"/>
    </row>
    <row r="235" spans="8:13">
      <c r="H235" s="7"/>
      <c r="I235" s="7"/>
      <c r="J235" s="7"/>
      <c r="K235" s="7"/>
      <c r="L235" s="7"/>
      <c r="M235" s="7"/>
    </row>
    <row r="236" spans="8:13">
      <c r="H236" s="7"/>
      <c r="I236" s="7"/>
      <c r="J236" s="7"/>
      <c r="K236" s="7"/>
      <c r="L236" s="7"/>
      <c r="M236" s="7"/>
    </row>
    <row r="237" spans="8:13">
      <c r="H237" s="7"/>
      <c r="I237" s="7"/>
      <c r="J237" s="7"/>
      <c r="K237" s="7"/>
      <c r="L237" s="7"/>
      <c r="M237" s="7"/>
    </row>
    <row r="238" spans="8:13">
      <c r="H238" s="7"/>
      <c r="I238" s="7"/>
      <c r="J238" s="7"/>
      <c r="K238" s="7"/>
      <c r="L238" s="7"/>
      <c r="M238" s="7"/>
    </row>
    <row r="239" spans="8:13">
      <c r="H239" s="7"/>
      <c r="I239" s="7"/>
      <c r="J239" s="7"/>
      <c r="K239" s="7"/>
      <c r="L239" s="7"/>
      <c r="M239" s="7"/>
    </row>
    <row r="240" spans="8:13">
      <c r="H240" s="7"/>
      <c r="I240" s="7"/>
      <c r="J240" s="7"/>
      <c r="K240" s="7"/>
      <c r="L240" s="7"/>
      <c r="M240" s="7"/>
    </row>
    <row r="241" spans="8:13">
      <c r="H241" s="7"/>
      <c r="I241" s="7"/>
      <c r="J241" s="7"/>
      <c r="K241" s="7"/>
      <c r="L241" s="7"/>
      <c r="M241" s="7"/>
    </row>
    <row r="242" spans="8:13">
      <c r="H242" s="7"/>
      <c r="I242" s="7"/>
      <c r="J242" s="7"/>
      <c r="K242" s="7"/>
      <c r="L242" s="7"/>
      <c r="M242" s="7"/>
    </row>
    <row r="243" spans="8:13">
      <c r="H243" s="7"/>
      <c r="I243" s="7"/>
      <c r="J243" s="7"/>
      <c r="K243" s="7"/>
      <c r="L243" s="7"/>
      <c r="M243" s="7"/>
    </row>
    <row r="244" spans="8:13">
      <c r="H244" s="7"/>
      <c r="I244" s="7"/>
      <c r="J244" s="7"/>
      <c r="K244" s="7"/>
      <c r="L244" s="7"/>
      <c r="M244" s="7"/>
    </row>
    <row r="245" spans="8:13">
      <c r="H245" s="7"/>
      <c r="I245" s="7"/>
      <c r="J245" s="7"/>
      <c r="K245" s="7"/>
      <c r="L245" s="7"/>
      <c r="M245" s="7"/>
    </row>
    <row r="246" spans="8:13">
      <c r="H246" s="7"/>
      <c r="I246" s="7"/>
      <c r="J246" s="7"/>
      <c r="K246" s="7"/>
      <c r="L246" s="7"/>
      <c r="M246" s="7"/>
    </row>
    <row r="247" spans="8:13">
      <c r="H247" s="7"/>
      <c r="I247" s="7"/>
      <c r="J247" s="7"/>
      <c r="K247" s="7"/>
      <c r="L247" s="7"/>
      <c r="M247" s="7"/>
    </row>
    <row r="248" spans="8:13">
      <c r="H248" s="7"/>
      <c r="I248" s="7"/>
      <c r="J248" s="7"/>
      <c r="K248" s="7"/>
      <c r="L248" s="7"/>
      <c r="M248" s="7"/>
    </row>
    <row r="249" spans="8:13">
      <c r="H249" s="7"/>
      <c r="I249" s="7"/>
      <c r="J249" s="7"/>
      <c r="K249" s="7"/>
      <c r="L249" s="7"/>
      <c r="M249" s="7"/>
    </row>
    <row r="250" spans="8:13">
      <c r="H250" s="7"/>
      <c r="I250" s="7"/>
      <c r="J250" s="7"/>
      <c r="K250" s="7"/>
      <c r="L250" s="7"/>
      <c r="M250" s="7"/>
    </row>
    <row r="251" spans="8:13">
      <c r="H251" s="7"/>
      <c r="I251" s="7"/>
      <c r="J251" s="7"/>
      <c r="K251" s="7"/>
      <c r="L251" s="7"/>
      <c r="M251" s="7"/>
    </row>
    <row r="252" spans="8:13">
      <c r="H252" s="7"/>
      <c r="I252" s="7"/>
      <c r="J252" s="7"/>
      <c r="K252" s="7"/>
      <c r="L252" s="7"/>
      <c r="M252" s="7"/>
    </row>
    <row r="253" spans="8:13">
      <c r="H253" s="7"/>
      <c r="I253" s="7"/>
      <c r="J253" s="7"/>
      <c r="K253" s="7"/>
      <c r="L253" s="7"/>
      <c r="M253" s="7"/>
    </row>
    <row r="254" spans="8:13">
      <c r="H254" s="7"/>
      <c r="I254" s="7"/>
      <c r="J254" s="7"/>
      <c r="K254" s="7"/>
      <c r="L254" s="7"/>
      <c r="M254" s="7"/>
    </row>
    <row r="255" spans="8:13">
      <c r="H255" s="7"/>
      <c r="I255" s="7"/>
      <c r="J255" s="7"/>
      <c r="K255" s="7"/>
      <c r="L255" s="7"/>
      <c r="M255" s="7"/>
    </row>
    <row r="256" spans="8:13">
      <c r="H256" s="7"/>
      <c r="I256" s="7"/>
      <c r="J256" s="7"/>
      <c r="K256" s="7"/>
      <c r="L256" s="7"/>
      <c r="M256" s="7"/>
    </row>
    <row r="257" spans="8:13">
      <c r="H257" s="7"/>
      <c r="I257" s="7"/>
      <c r="J257" s="7"/>
      <c r="K257" s="7"/>
      <c r="L257" s="7"/>
      <c r="M257" s="7"/>
    </row>
    <row r="258" spans="8:13">
      <c r="H258" s="7"/>
      <c r="I258" s="7"/>
      <c r="J258" s="7"/>
      <c r="K258" s="7"/>
      <c r="L258" s="7"/>
      <c r="M258" s="7"/>
    </row>
    <row r="259" spans="8:13">
      <c r="H259" s="7"/>
      <c r="I259" s="7"/>
      <c r="J259" s="7"/>
      <c r="K259" s="7"/>
      <c r="L259" s="7"/>
      <c r="M259" s="7"/>
    </row>
    <row r="260" spans="8:13">
      <c r="H260" s="7"/>
      <c r="I260" s="7"/>
      <c r="J260" s="7"/>
      <c r="K260" s="7"/>
      <c r="L260" s="7"/>
      <c r="M260" s="7"/>
    </row>
    <row r="261" spans="8:13">
      <c r="H261" s="7"/>
      <c r="I261" s="7"/>
      <c r="J261" s="7"/>
      <c r="K261" s="7"/>
      <c r="L261" s="7"/>
      <c r="M261" s="7"/>
    </row>
    <row r="262" spans="8:13">
      <c r="H262" s="7"/>
      <c r="I262" s="7"/>
      <c r="J262" s="7"/>
      <c r="K262" s="7"/>
      <c r="L262" s="7"/>
      <c r="M262" s="7"/>
    </row>
    <row r="263" spans="8:13">
      <c r="H263" s="7"/>
      <c r="I263" s="7"/>
      <c r="J263" s="7"/>
      <c r="K263" s="7"/>
      <c r="L263" s="7"/>
      <c r="M263" s="7"/>
    </row>
    <row r="264" spans="8:13">
      <c r="H264" s="7"/>
      <c r="I264" s="7"/>
      <c r="J264" s="7"/>
      <c r="K264" s="7"/>
      <c r="L264" s="7"/>
      <c r="M264" s="7"/>
    </row>
    <row r="265" spans="8:13">
      <c r="H265" s="7"/>
      <c r="I265" s="7"/>
      <c r="J265" s="7"/>
      <c r="K265" s="7"/>
      <c r="L265" s="7"/>
      <c r="M265" s="7"/>
    </row>
    <row r="266" spans="8:13">
      <c r="H266" s="7"/>
      <c r="I266" s="7"/>
      <c r="J266" s="7"/>
      <c r="K266" s="7"/>
      <c r="L266" s="7"/>
      <c r="M266" s="7"/>
    </row>
    <row r="267" spans="8:13">
      <c r="H267" s="7"/>
      <c r="I267" s="7"/>
      <c r="J267" s="7"/>
      <c r="K267" s="7"/>
      <c r="L267" s="7"/>
      <c r="M267" s="7"/>
    </row>
    <row r="268" spans="8:13">
      <c r="H268" s="7"/>
      <c r="I268" s="7"/>
      <c r="J268" s="7"/>
      <c r="K268" s="7"/>
      <c r="L268" s="7"/>
      <c r="M268" s="7"/>
    </row>
    <row r="269" spans="8:13">
      <c r="H269" s="7"/>
      <c r="I269" s="7"/>
      <c r="J269" s="7"/>
      <c r="K269" s="7"/>
      <c r="L269" s="7"/>
      <c r="M269" s="7"/>
    </row>
    <row r="270" spans="8:13">
      <c r="H270" s="7"/>
      <c r="I270" s="7"/>
      <c r="J270" s="7"/>
      <c r="K270" s="7"/>
      <c r="L270" s="7"/>
      <c r="M270" s="7"/>
    </row>
    <row r="271" spans="8:13">
      <c r="H271" s="7"/>
      <c r="I271" s="7"/>
      <c r="J271" s="7"/>
      <c r="K271" s="7"/>
      <c r="L271" s="7"/>
      <c r="M271" s="7"/>
    </row>
    <row r="272" spans="8:13">
      <c r="H272" s="7"/>
      <c r="I272" s="7"/>
      <c r="J272" s="7"/>
      <c r="K272" s="7"/>
      <c r="L272" s="7"/>
      <c r="M272" s="7"/>
    </row>
    <row r="273" spans="8:13">
      <c r="H273" s="7"/>
      <c r="I273" s="7"/>
      <c r="J273" s="7"/>
      <c r="K273" s="7"/>
      <c r="L273" s="7"/>
      <c r="M273" s="7"/>
    </row>
    <row r="274" spans="8:13">
      <c r="H274" s="7"/>
      <c r="I274" s="7"/>
      <c r="J274" s="7"/>
      <c r="K274" s="7"/>
      <c r="L274" s="7"/>
      <c r="M274" s="7"/>
    </row>
    <row r="275" spans="8:13">
      <c r="H275" s="7"/>
      <c r="I275" s="7"/>
      <c r="J275" s="7"/>
      <c r="K275" s="7"/>
      <c r="L275" s="7"/>
      <c r="M275" s="7"/>
    </row>
    <row r="276" spans="8:13">
      <c r="H276" s="7"/>
      <c r="I276" s="7"/>
      <c r="J276" s="7"/>
      <c r="K276" s="7"/>
      <c r="L276" s="7"/>
      <c r="M276" s="7"/>
    </row>
    <row r="277" spans="8:13">
      <c r="H277" s="7"/>
      <c r="I277" s="7"/>
      <c r="J277" s="7"/>
      <c r="K277" s="7"/>
      <c r="L277" s="7"/>
      <c r="M277" s="7"/>
    </row>
    <row r="278" spans="8:13">
      <c r="H278" s="7"/>
      <c r="I278" s="7"/>
      <c r="J278" s="7"/>
      <c r="K278" s="7"/>
      <c r="L278" s="7"/>
      <c r="M278" s="7"/>
    </row>
    <row r="279" spans="8:13">
      <c r="H279" s="7"/>
      <c r="I279" s="7"/>
      <c r="J279" s="7"/>
      <c r="K279" s="7"/>
      <c r="L279" s="7"/>
      <c r="M279" s="7"/>
    </row>
    <row r="280" spans="8:13">
      <c r="H280" s="7"/>
      <c r="I280" s="7"/>
      <c r="J280" s="7"/>
      <c r="K280" s="7"/>
      <c r="L280" s="7"/>
      <c r="M280" s="7"/>
    </row>
    <row r="281" spans="8:13">
      <c r="H281" s="7"/>
      <c r="I281" s="7"/>
      <c r="J281" s="7"/>
      <c r="K281" s="7"/>
      <c r="L281" s="7"/>
      <c r="M281" s="7"/>
    </row>
    <row r="282" spans="8:13">
      <c r="H282" s="7"/>
      <c r="I282" s="7"/>
      <c r="J282" s="7"/>
      <c r="K282" s="7"/>
      <c r="L282" s="7"/>
      <c r="M282" s="7"/>
    </row>
    <row r="283" spans="8:13">
      <c r="H283" s="7"/>
      <c r="I283" s="7"/>
      <c r="J283" s="7"/>
      <c r="K283" s="7"/>
      <c r="L283" s="7"/>
      <c r="M283" s="7"/>
    </row>
    <row r="284" spans="8:13">
      <c r="H284" s="7"/>
      <c r="I284" s="7"/>
      <c r="J284" s="7"/>
      <c r="K284" s="7"/>
      <c r="L284" s="7"/>
      <c r="M284" s="7"/>
    </row>
    <row r="285" spans="8:13">
      <c r="H285" s="7"/>
      <c r="I285" s="7"/>
      <c r="J285" s="7"/>
      <c r="K285" s="7"/>
      <c r="L285" s="7"/>
      <c r="M285" s="7"/>
    </row>
    <row r="286" spans="8:13">
      <c r="H286" s="7"/>
      <c r="I286" s="7"/>
      <c r="J286" s="7"/>
      <c r="K286" s="7"/>
      <c r="L286" s="7"/>
      <c r="M286" s="7"/>
    </row>
    <row r="287" spans="8:13">
      <c r="H287" s="7"/>
      <c r="I287" s="7"/>
      <c r="J287" s="7"/>
      <c r="K287" s="7"/>
      <c r="L287" s="7"/>
      <c r="M287" s="7"/>
    </row>
    <row r="288" spans="8:13">
      <c r="H288" s="7"/>
      <c r="I288" s="7"/>
      <c r="J288" s="7"/>
      <c r="K288" s="7"/>
      <c r="L288" s="7"/>
      <c r="M288" s="7"/>
    </row>
    <row r="289" spans="8:13">
      <c r="H289" s="7"/>
      <c r="I289" s="7"/>
      <c r="J289" s="7"/>
      <c r="K289" s="7"/>
      <c r="L289" s="7"/>
      <c r="M289" s="7"/>
    </row>
    <row r="290" spans="8:13">
      <c r="H290" s="7"/>
      <c r="I290" s="7"/>
      <c r="J290" s="7"/>
      <c r="K290" s="7"/>
      <c r="L290" s="7"/>
      <c r="M290" s="7"/>
    </row>
    <row r="291" spans="8:13">
      <c r="H291" s="7"/>
      <c r="I291" s="7"/>
      <c r="J291" s="7"/>
      <c r="K291" s="7"/>
      <c r="L291" s="7"/>
      <c r="M291" s="7"/>
    </row>
    <row r="292" spans="8:13">
      <c r="H292" s="7"/>
      <c r="I292" s="7"/>
      <c r="J292" s="7"/>
      <c r="K292" s="7"/>
      <c r="L292" s="7"/>
      <c r="M292" s="7"/>
    </row>
    <row r="293" spans="8:13">
      <c r="H293" s="7"/>
      <c r="I293" s="7"/>
      <c r="J293" s="7"/>
      <c r="K293" s="7"/>
      <c r="L293" s="7"/>
      <c r="M293" s="7"/>
    </row>
    <row r="294" spans="8:13">
      <c r="H294" s="7"/>
      <c r="I294" s="7"/>
      <c r="J294" s="7"/>
      <c r="K294" s="7"/>
      <c r="L294" s="7"/>
      <c r="M294" s="7"/>
    </row>
    <row r="295" spans="8:13">
      <c r="H295" s="7"/>
      <c r="I295" s="7"/>
      <c r="J295" s="7"/>
      <c r="K295" s="7"/>
      <c r="L295" s="7"/>
      <c r="M295" s="7"/>
    </row>
    <row r="296" spans="8:13">
      <c r="H296" s="7"/>
      <c r="I296" s="7"/>
      <c r="J296" s="7"/>
      <c r="K296" s="7"/>
      <c r="L296" s="7"/>
      <c r="M296" s="7"/>
    </row>
    <row r="297" spans="8:13">
      <c r="H297" s="7"/>
      <c r="I297" s="7"/>
      <c r="J297" s="7"/>
      <c r="K297" s="7"/>
      <c r="L297" s="7"/>
      <c r="M297" s="7"/>
    </row>
    <row r="298" spans="8:13">
      <c r="H298" s="7"/>
      <c r="I298" s="7"/>
      <c r="J298" s="7"/>
      <c r="K298" s="7"/>
      <c r="L298" s="7"/>
      <c r="M298" s="7"/>
    </row>
    <row r="299" spans="8:13">
      <c r="H299" s="7"/>
      <c r="I299" s="7"/>
      <c r="J299" s="7"/>
      <c r="K299" s="7"/>
      <c r="L299" s="7"/>
      <c r="M299" s="7"/>
    </row>
    <row r="300" spans="8:13">
      <c r="H300" s="7"/>
      <c r="I300" s="7"/>
      <c r="J300" s="7"/>
      <c r="K300" s="7"/>
      <c r="L300" s="7"/>
      <c r="M300" s="7"/>
    </row>
    <row r="301" spans="8:13">
      <c r="H301" s="7"/>
      <c r="I301" s="7"/>
      <c r="J301" s="7"/>
      <c r="K301" s="7"/>
      <c r="L301" s="7"/>
      <c r="M301" s="7"/>
    </row>
    <row r="302" spans="8:13">
      <c r="H302" s="7"/>
      <c r="I302" s="7"/>
      <c r="J302" s="7"/>
      <c r="K302" s="7"/>
      <c r="L302" s="7"/>
      <c r="M302" s="7"/>
    </row>
    <row r="303" spans="8:13">
      <c r="H303" s="7"/>
      <c r="I303" s="7"/>
      <c r="J303" s="7"/>
      <c r="K303" s="7"/>
      <c r="L303" s="7"/>
      <c r="M303" s="7"/>
    </row>
    <row r="304" spans="8:13">
      <c r="H304" s="7"/>
      <c r="I304" s="7"/>
      <c r="J304" s="7"/>
      <c r="K304" s="7"/>
      <c r="L304" s="7"/>
      <c r="M304" s="7"/>
    </row>
    <row r="305" spans="8:13">
      <c r="H305" s="7"/>
      <c r="I305" s="7"/>
      <c r="J305" s="7"/>
      <c r="K305" s="7"/>
      <c r="L305" s="7"/>
      <c r="M305" s="7"/>
    </row>
    <row r="306" spans="8:13">
      <c r="H306" s="7"/>
      <c r="I306" s="7"/>
      <c r="J306" s="7"/>
      <c r="K306" s="7"/>
      <c r="L306" s="7"/>
      <c r="M306" s="7"/>
    </row>
    <row r="307" spans="8:13">
      <c r="H307" s="7"/>
      <c r="I307" s="7"/>
      <c r="J307" s="7"/>
      <c r="K307" s="7"/>
      <c r="L307" s="7"/>
      <c r="M307" s="7"/>
    </row>
    <row r="308" spans="8:13">
      <c r="H308" s="7"/>
      <c r="I308" s="7"/>
      <c r="J308" s="7"/>
      <c r="K308" s="7"/>
      <c r="L308" s="7"/>
      <c r="M308" s="7"/>
    </row>
    <row r="309" spans="8:13">
      <c r="H309" s="7"/>
      <c r="I309" s="7"/>
      <c r="J309" s="7"/>
      <c r="K309" s="7"/>
      <c r="L309" s="7"/>
      <c r="M309" s="7"/>
    </row>
    <row r="310" spans="8:13">
      <c r="H310" s="7"/>
      <c r="I310" s="7"/>
      <c r="J310" s="7"/>
      <c r="K310" s="7"/>
      <c r="L310" s="7"/>
      <c r="M310" s="7"/>
    </row>
    <row r="311" spans="8:13">
      <c r="H311" s="7"/>
      <c r="I311" s="7"/>
      <c r="J311" s="7"/>
      <c r="K311" s="7"/>
      <c r="L311" s="7"/>
      <c r="M311" s="7"/>
    </row>
    <row r="312" spans="8:13">
      <c r="H312" s="7"/>
      <c r="I312" s="7"/>
      <c r="J312" s="7"/>
      <c r="K312" s="7"/>
      <c r="L312" s="7"/>
      <c r="M312" s="7"/>
    </row>
    <row r="313" spans="8:13">
      <c r="H313" s="7"/>
      <c r="I313" s="7"/>
      <c r="J313" s="7"/>
      <c r="K313" s="7"/>
      <c r="L313" s="7"/>
      <c r="M313" s="7"/>
    </row>
    <row r="314" spans="8:13">
      <c r="H314" s="7"/>
      <c r="I314" s="7"/>
      <c r="J314" s="7"/>
      <c r="K314" s="7"/>
      <c r="L314" s="7"/>
      <c r="M314" s="7"/>
    </row>
    <row r="315" spans="8:13">
      <c r="H315" s="7"/>
      <c r="I315" s="7"/>
      <c r="J315" s="7"/>
      <c r="K315" s="7"/>
      <c r="L315" s="7"/>
      <c r="M315" s="7"/>
    </row>
    <row r="316" spans="8:13">
      <c r="H316" s="7"/>
      <c r="I316" s="7"/>
      <c r="J316" s="7"/>
      <c r="K316" s="7"/>
      <c r="L316" s="7"/>
      <c r="M316" s="7"/>
    </row>
    <row r="317" spans="8:13">
      <c r="H317" s="7"/>
      <c r="I317" s="7"/>
      <c r="J317" s="7"/>
      <c r="K317" s="7"/>
      <c r="L317" s="7"/>
      <c r="M317" s="7"/>
    </row>
    <row r="318" spans="8:13">
      <c r="H318" s="7"/>
      <c r="I318" s="7"/>
      <c r="J318" s="7"/>
      <c r="K318" s="7"/>
      <c r="L318" s="7"/>
      <c r="M318" s="7"/>
    </row>
    <row r="319" spans="8:13">
      <c r="H319" s="7"/>
      <c r="I319" s="7"/>
      <c r="J319" s="7"/>
      <c r="K319" s="7"/>
      <c r="L319" s="7"/>
      <c r="M319" s="7"/>
    </row>
    <row r="320" spans="8:13">
      <c r="H320" s="7"/>
      <c r="I320" s="7"/>
      <c r="J320" s="7"/>
      <c r="K320" s="7"/>
      <c r="L320" s="7"/>
      <c r="M320" s="7"/>
    </row>
    <row r="321" spans="8:13">
      <c r="H321" s="7"/>
      <c r="I321" s="7"/>
      <c r="J321" s="7"/>
      <c r="K321" s="7"/>
      <c r="L321" s="7"/>
      <c r="M321" s="7"/>
    </row>
    <row r="322" spans="8:13">
      <c r="H322" s="7"/>
      <c r="I322" s="7"/>
      <c r="J322" s="7"/>
      <c r="K322" s="7"/>
      <c r="L322" s="7"/>
      <c r="M322" s="7"/>
    </row>
    <row r="323" spans="8:13">
      <c r="H323" s="7"/>
      <c r="I323" s="7"/>
      <c r="J323" s="7"/>
      <c r="K323" s="7"/>
      <c r="L323" s="7"/>
      <c r="M323" s="7"/>
    </row>
    <row r="324" spans="8:13">
      <c r="H324" s="7"/>
      <c r="I324" s="7"/>
      <c r="J324" s="7"/>
      <c r="K324" s="7"/>
      <c r="L324" s="7"/>
      <c r="M324" s="7"/>
    </row>
    <row r="325" spans="8:13">
      <c r="H325" s="7"/>
      <c r="I325" s="7"/>
      <c r="J325" s="7"/>
      <c r="K325" s="7"/>
      <c r="L325" s="7"/>
      <c r="M325" s="7"/>
    </row>
    <row r="326" spans="8:13">
      <c r="H326" s="7"/>
      <c r="I326" s="7"/>
      <c r="J326" s="7"/>
      <c r="K326" s="7"/>
      <c r="L326" s="7"/>
      <c r="M326" s="7"/>
    </row>
    <row r="327" spans="8:13">
      <c r="H327" s="7"/>
      <c r="I327" s="7"/>
      <c r="J327" s="7"/>
      <c r="K327" s="7"/>
      <c r="L327" s="7"/>
      <c r="M327" s="7"/>
    </row>
    <row r="328" spans="8:13">
      <c r="H328" s="7"/>
      <c r="I328" s="7"/>
      <c r="J328" s="7"/>
      <c r="K328" s="7"/>
      <c r="L328" s="7"/>
      <c r="M328" s="7"/>
    </row>
    <row r="329" spans="8:13">
      <c r="H329" s="7"/>
      <c r="I329" s="7"/>
      <c r="J329" s="7"/>
      <c r="K329" s="7"/>
      <c r="L329" s="7"/>
      <c r="M329" s="7"/>
    </row>
    <row r="330" spans="8:13">
      <c r="H330" s="7"/>
      <c r="I330" s="7"/>
      <c r="J330" s="7"/>
      <c r="K330" s="7"/>
      <c r="L330" s="7"/>
      <c r="M330" s="7"/>
    </row>
    <row r="331" spans="8:13">
      <c r="H331" s="7"/>
      <c r="I331" s="7"/>
      <c r="J331" s="7"/>
      <c r="K331" s="7"/>
      <c r="L331" s="7"/>
      <c r="M331" s="7"/>
    </row>
    <row r="332" spans="8:13">
      <c r="H332" s="7"/>
      <c r="I332" s="7"/>
      <c r="J332" s="7"/>
      <c r="K332" s="7"/>
      <c r="L332" s="7"/>
      <c r="M332" s="7"/>
    </row>
    <row r="333" spans="8:13">
      <c r="H333" s="7"/>
      <c r="I333" s="7"/>
      <c r="J333" s="7"/>
      <c r="K333" s="7"/>
      <c r="L333" s="7"/>
      <c r="M333" s="7"/>
    </row>
    <row r="334" spans="8:13">
      <c r="H334" s="7"/>
      <c r="I334" s="7"/>
      <c r="J334" s="7"/>
      <c r="K334" s="7"/>
      <c r="L334" s="7"/>
      <c r="M334" s="7"/>
    </row>
    <row r="335" spans="8:13">
      <c r="H335" s="7"/>
      <c r="I335" s="7"/>
      <c r="J335" s="7"/>
      <c r="K335" s="7"/>
      <c r="L335" s="7"/>
      <c r="M335" s="7"/>
    </row>
    <row r="336" spans="8:13">
      <c r="H336" s="7"/>
      <c r="I336" s="7"/>
      <c r="J336" s="7"/>
      <c r="K336" s="7"/>
      <c r="L336" s="7"/>
      <c r="M336" s="7"/>
    </row>
    <row r="337" spans="8:13">
      <c r="H337" s="7"/>
      <c r="I337" s="7"/>
      <c r="J337" s="7"/>
      <c r="K337" s="7"/>
      <c r="L337" s="7"/>
      <c r="M337" s="7"/>
    </row>
    <row r="338" spans="8:13">
      <c r="H338" s="7"/>
      <c r="I338" s="7"/>
      <c r="J338" s="7"/>
      <c r="K338" s="7"/>
      <c r="L338" s="7"/>
      <c r="M338" s="7"/>
    </row>
    <row r="339" spans="8:13">
      <c r="H339" s="7"/>
      <c r="I339" s="7"/>
      <c r="J339" s="7"/>
      <c r="K339" s="7"/>
      <c r="L339" s="7"/>
      <c r="M339" s="7"/>
    </row>
    <row r="340" spans="8:13">
      <c r="H340" s="7"/>
      <c r="I340" s="7"/>
      <c r="J340" s="7"/>
      <c r="K340" s="7"/>
      <c r="L340" s="7"/>
      <c r="M340" s="7"/>
    </row>
    <row r="341" spans="8:13">
      <c r="H341" s="7"/>
      <c r="I341" s="7"/>
      <c r="J341" s="7"/>
      <c r="K341" s="7"/>
      <c r="L341" s="7"/>
      <c r="M341" s="7"/>
    </row>
    <row r="342" spans="8:13">
      <c r="H342" s="7"/>
      <c r="I342" s="7"/>
      <c r="J342" s="7"/>
      <c r="K342" s="7"/>
      <c r="L342" s="7"/>
      <c r="M342" s="7"/>
    </row>
    <row r="343" spans="8:13">
      <c r="H343" s="7"/>
      <c r="I343" s="7"/>
      <c r="J343" s="7"/>
      <c r="K343" s="7"/>
      <c r="L343" s="7"/>
      <c r="M343" s="7"/>
    </row>
    <row r="344" spans="8:13">
      <c r="H344" s="7"/>
      <c r="I344" s="7"/>
      <c r="J344" s="7"/>
      <c r="K344" s="7"/>
      <c r="L344" s="7"/>
      <c r="M344" s="7"/>
    </row>
    <row r="345" spans="8:13">
      <c r="H345" s="7"/>
      <c r="I345" s="7"/>
      <c r="J345" s="7"/>
      <c r="K345" s="7"/>
      <c r="L345" s="7"/>
      <c r="M345" s="7"/>
    </row>
    <row r="346" spans="8:13">
      <c r="H346" s="7"/>
      <c r="I346" s="7"/>
      <c r="J346" s="7"/>
      <c r="K346" s="7"/>
      <c r="L346" s="7"/>
      <c r="M346" s="7"/>
    </row>
    <row r="347" spans="8:13">
      <c r="H347" s="7"/>
      <c r="I347" s="7"/>
      <c r="J347" s="7"/>
      <c r="K347" s="7"/>
      <c r="L347" s="7"/>
      <c r="M347" s="7"/>
    </row>
    <row r="348" spans="8:13">
      <c r="H348" s="7"/>
      <c r="I348" s="7"/>
      <c r="J348" s="7"/>
      <c r="K348" s="7"/>
      <c r="L348" s="7"/>
      <c r="M348" s="7"/>
    </row>
    <row r="349" spans="8:13">
      <c r="H349" s="7"/>
      <c r="I349" s="7"/>
      <c r="J349" s="7"/>
      <c r="K349" s="7"/>
      <c r="L349" s="7"/>
      <c r="M349" s="7"/>
    </row>
    <row r="350" spans="8:13">
      <c r="H350" s="7"/>
      <c r="I350" s="7"/>
      <c r="J350" s="7"/>
      <c r="K350" s="7"/>
      <c r="L350" s="7"/>
      <c r="M350" s="7"/>
    </row>
    <row r="351" spans="8:13">
      <c r="H351" s="7"/>
      <c r="I351" s="7"/>
      <c r="J351" s="7"/>
      <c r="K351" s="7"/>
      <c r="L351" s="7"/>
      <c r="M351" s="7"/>
    </row>
    <row r="352" spans="8:13">
      <c r="H352" s="7"/>
      <c r="I352" s="7"/>
      <c r="J352" s="7"/>
      <c r="K352" s="7"/>
      <c r="L352" s="7"/>
      <c r="M352" s="7"/>
    </row>
    <row r="353" spans="8:13">
      <c r="H353" s="7"/>
      <c r="I353" s="7"/>
      <c r="J353" s="7"/>
      <c r="K353" s="7"/>
      <c r="L353" s="7"/>
      <c r="M353" s="7"/>
    </row>
    <row r="354" spans="8:13">
      <c r="H354" s="7"/>
      <c r="I354" s="7"/>
      <c r="J354" s="7"/>
      <c r="K354" s="7"/>
      <c r="L354" s="7"/>
      <c r="M354" s="7"/>
    </row>
    <row r="355" spans="8:13">
      <c r="H355" s="7"/>
      <c r="I355" s="7"/>
      <c r="J355" s="7"/>
      <c r="K355" s="7"/>
      <c r="L355" s="7"/>
      <c r="M355" s="7"/>
    </row>
    <row r="356" spans="8:13">
      <c r="H356" s="7"/>
      <c r="I356" s="7"/>
      <c r="J356" s="7"/>
      <c r="K356" s="7"/>
      <c r="L356" s="7"/>
      <c r="M356" s="7"/>
    </row>
    <row r="357" spans="8:13">
      <c r="H357" s="7"/>
      <c r="I357" s="7"/>
      <c r="J357" s="7"/>
      <c r="K357" s="7"/>
      <c r="L357" s="7"/>
      <c r="M357" s="7"/>
    </row>
    <row r="358" spans="8:13">
      <c r="H358" s="7"/>
      <c r="I358" s="7"/>
      <c r="J358" s="7"/>
      <c r="K358" s="7"/>
      <c r="L358" s="7"/>
      <c r="M358" s="7"/>
    </row>
    <row r="359" spans="8:13">
      <c r="H359" s="7"/>
      <c r="I359" s="7"/>
      <c r="J359" s="7"/>
      <c r="K359" s="7"/>
      <c r="L359" s="7"/>
      <c r="M359" s="7"/>
    </row>
    <row r="360" spans="8:13">
      <c r="H360" s="7"/>
      <c r="I360" s="7"/>
      <c r="J360" s="7"/>
      <c r="K360" s="7"/>
      <c r="L360" s="7"/>
      <c r="M360" s="7"/>
    </row>
    <row r="361" spans="8:13">
      <c r="H361" s="7"/>
      <c r="I361" s="7"/>
      <c r="J361" s="7"/>
      <c r="K361" s="7"/>
      <c r="L361" s="7"/>
      <c r="M361" s="7"/>
    </row>
    <row r="362" spans="8:13">
      <c r="H362" s="7"/>
      <c r="I362" s="7"/>
      <c r="J362" s="7"/>
      <c r="K362" s="7"/>
      <c r="L362" s="7"/>
      <c r="M362" s="7"/>
    </row>
    <row r="363" spans="8:13">
      <c r="H363" s="7"/>
      <c r="I363" s="7"/>
      <c r="J363" s="7"/>
      <c r="K363" s="7"/>
      <c r="L363" s="7"/>
      <c r="M363" s="7"/>
    </row>
    <row r="364" spans="8:13">
      <c r="H364" s="7"/>
      <c r="I364" s="7"/>
      <c r="J364" s="7"/>
      <c r="K364" s="7"/>
      <c r="L364" s="7"/>
      <c r="M364" s="7"/>
    </row>
    <row r="365" spans="8:13">
      <c r="H365" s="7"/>
      <c r="I365" s="7"/>
      <c r="J365" s="7"/>
      <c r="K365" s="7"/>
      <c r="L365" s="7"/>
      <c r="M365" s="7"/>
    </row>
    <row r="366" spans="8:13">
      <c r="H366" s="7"/>
      <c r="I366" s="7"/>
      <c r="J366" s="7"/>
      <c r="K366" s="7"/>
      <c r="L366" s="7"/>
      <c r="M366" s="7"/>
    </row>
    <row r="367" spans="8:13">
      <c r="H367" s="7"/>
      <c r="I367" s="7"/>
      <c r="J367" s="7"/>
      <c r="K367" s="7"/>
      <c r="L367" s="7"/>
      <c r="M367" s="7"/>
    </row>
    <row r="368" spans="8:13">
      <c r="H368" s="7"/>
      <c r="I368" s="7"/>
      <c r="J368" s="7"/>
      <c r="K368" s="7"/>
      <c r="L368" s="7"/>
      <c r="M368" s="7"/>
    </row>
    <row r="369" spans="8:13">
      <c r="H369" s="7"/>
      <c r="I369" s="7"/>
      <c r="J369" s="7"/>
      <c r="K369" s="7"/>
      <c r="L369" s="7"/>
      <c r="M369" s="7"/>
    </row>
    <row r="370" spans="8:13">
      <c r="H370" s="7"/>
      <c r="I370" s="7"/>
      <c r="J370" s="7"/>
      <c r="K370" s="7"/>
      <c r="L370" s="7"/>
      <c r="M370" s="7"/>
    </row>
    <row r="371" spans="8:13">
      <c r="H371" s="7"/>
      <c r="I371" s="7"/>
      <c r="J371" s="7"/>
      <c r="K371" s="7"/>
      <c r="L371" s="7"/>
      <c r="M371" s="7"/>
    </row>
    <row r="372" spans="8:13">
      <c r="H372" s="7"/>
      <c r="I372" s="7"/>
      <c r="J372" s="7"/>
      <c r="K372" s="7"/>
      <c r="L372" s="7"/>
      <c r="M372" s="7"/>
    </row>
    <row r="373" spans="8:13">
      <c r="H373" s="7"/>
      <c r="I373" s="7"/>
      <c r="J373" s="7"/>
      <c r="K373" s="7"/>
      <c r="L373" s="7"/>
      <c r="M373" s="7"/>
    </row>
    <row r="374" spans="8:13">
      <c r="H374" s="7"/>
      <c r="I374" s="7"/>
      <c r="J374" s="7"/>
      <c r="K374" s="7"/>
      <c r="L374" s="7"/>
      <c r="M374" s="7"/>
    </row>
    <row r="375" spans="8:13">
      <c r="H375" s="7"/>
      <c r="I375" s="7"/>
      <c r="J375" s="7"/>
      <c r="K375" s="7"/>
      <c r="L375" s="7"/>
      <c r="M375" s="7"/>
    </row>
    <row r="376" spans="8:13">
      <c r="H376" s="7"/>
      <c r="I376" s="7"/>
      <c r="J376" s="7"/>
      <c r="K376" s="7"/>
      <c r="L376" s="7"/>
      <c r="M376" s="7"/>
    </row>
    <row r="377" spans="8:13">
      <c r="H377" s="7"/>
      <c r="I377" s="7"/>
      <c r="J377" s="7"/>
      <c r="K377" s="7"/>
      <c r="L377" s="7"/>
      <c r="M377" s="7"/>
    </row>
    <row r="378" spans="8:13">
      <c r="H378" s="7"/>
      <c r="I378" s="7"/>
      <c r="J378" s="7"/>
      <c r="K378" s="7"/>
      <c r="L378" s="7"/>
      <c r="M378" s="7"/>
    </row>
    <row r="379" spans="8:13">
      <c r="H379" s="7"/>
      <c r="I379" s="7"/>
      <c r="J379" s="7"/>
      <c r="K379" s="7"/>
      <c r="L379" s="7"/>
      <c r="M379" s="7"/>
    </row>
    <row r="380" spans="8:13">
      <c r="H380" s="7"/>
      <c r="I380" s="7"/>
      <c r="J380" s="7"/>
      <c r="K380" s="7"/>
      <c r="L380" s="7"/>
      <c r="M380" s="7"/>
    </row>
    <row r="381" spans="8:13">
      <c r="H381" s="7"/>
      <c r="I381" s="7"/>
      <c r="J381" s="7"/>
      <c r="K381" s="7"/>
      <c r="L381" s="7"/>
      <c r="M381" s="7"/>
    </row>
    <row r="382" spans="8:13">
      <c r="H382" s="7"/>
      <c r="I382" s="7"/>
      <c r="J382" s="7"/>
      <c r="K382" s="7"/>
      <c r="L382" s="7"/>
      <c r="M382" s="7"/>
    </row>
    <row r="383" spans="8:13">
      <c r="H383" s="7"/>
      <c r="I383" s="7"/>
      <c r="J383" s="7"/>
      <c r="K383" s="7"/>
      <c r="L383" s="7"/>
      <c r="M383" s="7"/>
    </row>
    <row r="384" spans="8:13">
      <c r="H384" s="7"/>
      <c r="I384" s="7"/>
      <c r="J384" s="7"/>
      <c r="K384" s="7"/>
      <c r="L384" s="7"/>
      <c r="M384" s="7"/>
    </row>
    <row r="385" spans="8:13">
      <c r="H385" s="7"/>
      <c r="I385" s="7"/>
      <c r="J385" s="7"/>
      <c r="K385" s="7"/>
      <c r="L385" s="7"/>
      <c r="M385" s="7"/>
    </row>
    <row r="386" spans="8:13">
      <c r="H386" s="7"/>
      <c r="I386" s="7"/>
      <c r="J386" s="7"/>
      <c r="K386" s="7"/>
      <c r="L386" s="7"/>
      <c r="M386" s="7"/>
    </row>
    <row r="387" spans="8:13">
      <c r="H387" s="7"/>
      <c r="I387" s="7"/>
      <c r="J387" s="7"/>
      <c r="K387" s="7"/>
      <c r="L387" s="7"/>
      <c r="M387" s="7"/>
    </row>
    <row r="388" spans="8:13">
      <c r="H388" s="7"/>
      <c r="I388" s="7"/>
      <c r="J388" s="7"/>
      <c r="K388" s="7"/>
      <c r="L388" s="7"/>
      <c r="M388" s="7"/>
    </row>
    <row r="389" spans="8:13">
      <c r="H389" s="7"/>
      <c r="I389" s="7"/>
      <c r="J389" s="7"/>
      <c r="K389" s="7"/>
      <c r="L389" s="7"/>
      <c r="M389" s="7"/>
    </row>
    <row r="390" spans="8:13">
      <c r="H390" s="7"/>
      <c r="I390" s="7"/>
      <c r="J390" s="7"/>
      <c r="K390" s="7"/>
      <c r="L390" s="7"/>
      <c r="M390" s="7"/>
    </row>
    <row r="391" spans="8:13">
      <c r="H391" s="7"/>
      <c r="I391" s="7"/>
      <c r="J391" s="7"/>
      <c r="K391" s="7"/>
      <c r="L391" s="7"/>
      <c r="M391" s="7"/>
    </row>
    <row r="392" spans="8:13">
      <c r="H392" s="7"/>
      <c r="I392" s="7"/>
      <c r="J392" s="7"/>
      <c r="K392" s="7"/>
      <c r="L392" s="7"/>
      <c r="M392" s="7"/>
    </row>
    <row r="393" spans="8:13">
      <c r="H393" s="7"/>
      <c r="I393" s="7"/>
      <c r="J393" s="7"/>
      <c r="K393" s="7"/>
      <c r="L393" s="7"/>
      <c r="M393" s="7"/>
    </row>
    <row r="394" spans="8:13">
      <c r="H394" s="7"/>
      <c r="I394" s="7"/>
      <c r="J394" s="7"/>
      <c r="K394" s="7"/>
      <c r="L394" s="7"/>
      <c r="M394" s="7"/>
    </row>
    <row r="395" spans="8:13">
      <c r="H395" s="7"/>
      <c r="I395" s="7"/>
      <c r="J395" s="7"/>
      <c r="K395" s="7"/>
      <c r="L395" s="7"/>
      <c r="M395" s="7"/>
    </row>
    <row r="396" spans="8:13">
      <c r="H396" s="7"/>
      <c r="I396" s="7"/>
      <c r="J396" s="7"/>
      <c r="K396" s="7"/>
      <c r="L396" s="7"/>
      <c r="M396" s="7"/>
    </row>
    <row r="397" spans="8:13">
      <c r="H397" s="7"/>
      <c r="I397" s="7"/>
      <c r="J397" s="7"/>
      <c r="K397" s="7"/>
      <c r="L397" s="7"/>
      <c r="M397" s="7"/>
    </row>
    <row r="398" spans="8:13">
      <c r="H398" s="7"/>
      <c r="I398" s="7"/>
      <c r="J398" s="7"/>
      <c r="K398" s="7"/>
      <c r="L398" s="7"/>
      <c r="M398" s="7"/>
    </row>
    <row r="399" spans="8:13">
      <c r="H399" s="7"/>
      <c r="I399" s="7"/>
      <c r="J399" s="7"/>
      <c r="K399" s="7"/>
      <c r="L399" s="7"/>
      <c r="M399" s="7"/>
    </row>
    <row r="400" spans="8:13">
      <c r="H400" s="7"/>
      <c r="I400" s="7"/>
      <c r="J400" s="7"/>
      <c r="K400" s="7"/>
      <c r="L400" s="7"/>
      <c r="M400" s="7"/>
    </row>
    <row r="401" spans="8:13">
      <c r="H401" s="7"/>
      <c r="I401" s="7"/>
      <c r="J401" s="7"/>
      <c r="K401" s="7"/>
      <c r="L401" s="7"/>
      <c r="M401" s="7"/>
    </row>
    <row r="402" spans="8:13">
      <c r="H402" s="7"/>
      <c r="I402" s="7"/>
      <c r="J402" s="7"/>
      <c r="K402" s="7"/>
      <c r="L402" s="7"/>
      <c r="M402" s="7"/>
    </row>
    <row r="403" spans="8:13">
      <c r="H403" s="7"/>
      <c r="I403" s="7"/>
      <c r="J403" s="7"/>
      <c r="K403" s="7"/>
      <c r="L403" s="7"/>
      <c r="M403" s="7"/>
    </row>
    <row r="404" spans="8:13">
      <c r="H404" s="7"/>
      <c r="I404" s="7"/>
      <c r="J404" s="7"/>
      <c r="K404" s="7"/>
      <c r="L404" s="7"/>
      <c r="M404" s="7"/>
    </row>
    <row r="405" spans="8:13">
      <c r="H405" s="7"/>
      <c r="I405" s="7"/>
      <c r="J405" s="7"/>
      <c r="K405" s="7"/>
      <c r="L405" s="7"/>
      <c r="M405" s="7"/>
    </row>
    <row r="406" spans="8:13">
      <c r="H406" s="7"/>
      <c r="I406" s="7"/>
      <c r="J406" s="7"/>
      <c r="K406" s="7"/>
      <c r="L406" s="7"/>
      <c r="M406" s="7"/>
    </row>
    <row r="407" spans="8:13">
      <c r="H407" s="7"/>
      <c r="I407" s="7"/>
      <c r="J407" s="7"/>
      <c r="K407" s="7"/>
      <c r="L407" s="7"/>
      <c r="M407" s="7"/>
    </row>
    <row r="408" spans="8:13">
      <c r="H408" s="7"/>
      <c r="I408" s="7"/>
      <c r="J408" s="7"/>
      <c r="K408" s="7"/>
      <c r="L408" s="7"/>
      <c r="M408" s="7"/>
    </row>
    <row r="409" spans="8:13">
      <c r="H409" s="7"/>
      <c r="I409" s="7"/>
      <c r="J409" s="7"/>
      <c r="K409" s="7"/>
      <c r="L409" s="7"/>
      <c r="M409" s="7"/>
    </row>
    <row r="410" spans="8:13">
      <c r="H410" s="7"/>
      <c r="I410" s="7"/>
      <c r="J410" s="7"/>
      <c r="K410" s="7"/>
      <c r="L410" s="7"/>
      <c r="M410" s="7"/>
    </row>
    <row r="411" spans="8:13">
      <c r="H411" s="7"/>
      <c r="I411" s="7"/>
      <c r="J411" s="7"/>
      <c r="K411" s="7"/>
      <c r="L411" s="7"/>
      <c r="M411" s="7"/>
    </row>
    <row r="412" spans="8:13">
      <c r="H412" s="7"/>
      <c r="I412" s="7"/>
      <c r="J412" s="7"/>
      <c r="K412" s="7"/>
      <c r="L412" s="7"/>
      <c r="M412" s="7"/>
    </row>
    <row r="413" spans="8:13">
      <c r="H413" s="7"/>
      <c r="I413" s="7"/>
      <c r="J413" s="7"/>
      <c r="K413" s="7"/>
      <c r="L413" s="7"/>
      <c r="M413" s="7"/>
    </row>
    <row r="414" spans="8:13">
      <c r="H414" s="7"/>
      <c r="I414" s="7"/>
      <c r="J414" s="7"/>
      <c r="K414" s="7"/>
      <c r="L414" s="7"/>
      <c r="M414" s="7"/>
    </row>
    <row r="415" spans="8:13">
      <c r="H415" s="7"/>
      <c r="I415" s="7"/>
      <c r="J415" s="7"/>
      <c r="K415" s="7"/>
      <c r="L415" s="7"/>
      <c r="M415" s="7"/>
    </row>
    <row r="416" spans="8:13">
      <c r="H416" s="7"/>
      <c r="I416" s="7"/>
      <c r="J416" s="7"/>
      <c r="K416" s="7"/>
      <c r="L416" s="7"/>
      <c r="M416" s="7"/>
    </row>
    <row r="417" spans="8:13">
      <c r="H417" s="7"/>
      <c r="I417" s="7"/>
      <c r="J417" s="7"/>
      <c r="K417" s="7"/>
      <c r="L417" s="7"/>
      <c r="M417" s="7"/>
    </row>
    <row r="418" spans="8:13">
      <c r="H418" s="7"/>
      <c r="I418" s="7"/>
      <c r="J418" s="7"/>
      <c r="K418" s="7"/>
      <c r="L418" s="7"/>
      <c r="M418" s="7"/>
    </row>
    <row r="419" spans="8:13">
      <c r="H419" s="7"/>
      <c r="I419" s="7"/>
      <c r="J419" s="7"/>
      <c r="K419" s="7"/>
      <c r="L419" s="7"/>
      <c r="M419" s="7"/>
    </row>
    <row r="420" spans="8:13">
      <c r="H420" s="7"/>
      <c r="I420" s="7"/>
      <c r="J420" s="7"/>
      <c r="K420" s="7"/>
      <c r="L420" s="7"/>
      <c r="M420" s="7"/>
    </row>
    <row r="421" spans="8:13">
      <c r="H421" s="7"/>
      <c r="I421" s="7"/>
      <c r="J421" s="7"/>
      <c r="K421" s="7"/>
      <c r="L421" s="7"/>
      <c r="M421" s="7"/>
    </row>
    <row r="422" spans="8:13">
      <c r="H422" s="7"/>
      <c r="I422" s="7"/>
      <c r="J422" s="7"/>
      <c r="K422" s="7"/>
      <c r="L422" s="7"/>
      <c r="M422" s="7"/>
    </row>
    <row r="423" spans="8:13">
      <c r="H423" s="7"/>
      <c r="I423" s="7"/>
      <c r="J423" s="7"/>
      <c r="K423" s="7"/>
      <c r="L423" s="7"/>
      <c r="M423" s="7"/>
    </row>
    <row r="424" spans="8:13">
      <c r="H424" s="7"/>
      <c r="I424" s="7"/>
      <c r="J424" s="7"/>
      <c r="K424" s="7"/>
      <c r="L424" s="7"/>
      <c r="M424" s="7"/>
    </row>
    <row r="425" spans="8:13">
      <c r="H425" s="7"/>
      <c r="I425" s="7"/>
      <c r="J425" s="7"/>
      <c r="K425" s="7"/>
      <c r="L425" s="7"/>
      <c r="M425" s="7"/>
    </row>
    <row r="426" spans="8:13">
      <c r="H426" s="7"/>
      <c r="I426" s="7"/>
      <c r="J426" s="7"/>
      <c r="K426" s="7"/>
      <c r="L426" s="7"/>
      <c r="M426" s="7"/>
    </row>
    <row r="427" spans="8:13">
      <c r="H427" s="7"/>
      <c r="I427" s="7"/>
      <c r="J427" s="7"/>
      <c r="K427" s="7"/>
      <c r="L427" s="7"/>
      <c r="M427" s="7"/>
    </row>
    <row r="428" spans="8:13">
      <c r="H428" s="7"/>
      <c r="I428" s="7"/>
      <c r="J428" s="7"/>
      <c r="K428" s="7"/>
      <c r="L428" s="7"/>
      <c r="M428" s="7"/>
    </row>
    <row r="429" spans="8:13">
      <c r="H429" s="7"/>
      <c r="I429" s="7"/>
      <c r="J429" s="7"/>
      <c r="K429" s="7"/>
      <c r="L429" s="7"/>
      <c r="M429" s="7"/>
    </row>
    <row r="430" spans="8:13">
      <c r="H430" s="7"/>
      <c r="I430" s="7"/>
      <c r="J430" s="7"/>
      <c r="K430" s="7"/>
      <c r="L430" s="7"/>
      <c r="M430" s="7"/>
    </row>
    <row r="431" spans="8:13">
      <c r="H431" s="7"/>
      <c r="I431" s="7"/>
      <c r="J431" s="7"/>
      <c r="K431" s="7"/>
      <c r="L431" s="7"/>
      <c r="M431" s="7"/>
    </row>
    <row r="432" spans="8:13">
      <c r="H432" s="7"/>
      <c r="I432" s="7"/>
      <c r="J432" s="7"/>
      <c r="K432" s="7"/>
      <c r="L432" s="7"/>
      <c r="M432" s="7"/>
    </row>
    <row r="433" spans="8:13">
      <c r="H433" s="7"/>
      <c r="I433" s="7"/>
      <c r="J433" s="7"/>
      <c r="K433" s="7"/>
      <c r="L433" s="7"/>
      <c r="M433" s="7"/>
    </row>
    <row r="434" spans="8:13">
      <c r="H434" s="7"/>
      <c r="I434" s="7"/>
      <c r="J434" s="7"/>
      <c r="K434" s="7"/>
      <c r="L434" s="7"/>
      <c r="M434" s="7"/>
    </row>
    <row r="435" spans="8:13">
      <c r="H435" s="7"/>
      <c r="I435" s="7"/>
      <c r="J435" s="7"/>
      <c r="K435" s="7"/>
      <c r="L435" s="7"/>
      <c r="M435" s="7"/>
    </row>
    <row r="436" spans="8:13">
      <c r="H436" s="7"/>
      <c r="I436" s="7"/>
      <c r="J436" s="7"/>
      <c r="K436" s="7"/>
      <c r="L436" s="7"/>
      <c r="M436" s="7"/>
    </row>
    <row r="437" spans="8:13">
      <c r="H437" s="7"/>
      <c r="I437" s="7"/>
      <c r="J437" s="7"/>
      <c r="K437" s="7"/>
      <c r="L437" s="7"/>
      <c r="M437" s="7"/>
    </row>
    <row r="438" spans="8:13">
      <c r="H438" s="7"/>
      <c r="I438" s="7"/>
      <c r="J438" s="7"/>
      <c r="K438" s="7"/>
      <c r="L438" s="7"/>
      <c r="M438" s="7"/>
    </row>
    <row r="439" spans="8:13">
      <c r="H439" s="7"/>
      <c r="I439" s="7"/>
      <c r="J439" s="7"/>
      <c r="K439" s="7"/>
      <c r="L439" s="7"/>
      <c r="M439" s="7"/>
    </row>
    <row r="440" spans="8:13">
      <c r="H440" s="7"/>
      <c r="I440" s="7"/>
      <c r="J440" s="7"/>
      <c r="K440" s="7"/>
      <c r="L440" s="7"/>
      <c r="M440" s="7"/>
    </row>
    <row r="441" spans="8:13">
      <c r="H441" s="7"/>
      <c r="I441" s="7"/>
      <c r="J441" s="7"/>
      <c r="K441" s="7"/>
      <c r="L441" s="7"/>
      <c r="M441" s="7"/>
    </row>
    <row r="442" spans="8:13">
      <c r="H442" s="7"/>
      <c r="I442" s="7"/>
      <c r="J442" s="7"/>
      <c r="K442" s="7"/>
      <c r="L442" s="7"/>
      <c r="M442" s="7"/>
    </row>
    <row r="443" spans="8:13">
      <c r="H443" s="7"/>
      <c r="I443" s="7"/>
      <c r="J443" s="7"/>
      <c r="K443" s="7"/>
      <c r="L443" s="7"/>
      <c r="M443" s="7"/>
    </row>
    <row r="444" spans="8:13">
      <c r="H444" s="7"/>
      <c r="I444" s="7"/>
      <c r="J444" s="7"/>
      <c r="K444" s="7"/>
      <c r="L444" s="7"/>
      <c r="M444" s="7"/>
    </row>
    <row r="445" spans="8:13">
      <c r="H445" s="7"/>
      <c r="I445" s="7"/>
      <c r="J445" s="7"/>
      <c r="K445" s="7"/>
      <c r="L445" s="7"/>
      <c r="M445" s="7"/>
    </row>
    <row r="446" spans="8:13">
      <c r="H446" s="7"/>
      <c r="I446" s="7"/>
      <c r="J446" s="7"/>
      <c r="K446" s="7"/>
      <c r="L446" s="7"/>
      <c r="M446" s="7"/>
    </row>
    <row r="447" spans="8:13">
      <c r="H447" s="7"/>
      <c r="I447" s="7"/>
      <c r="J447" s="7"/>
      <c r="K447" s="7"/>
      <c r="L447" s="7"/>
      <c r="M447" s="7"/>
    </row>
    <row r="448" spans="8:13">
      <c r="H448" s="7"/>
      <c r="I448" s="7"/>
      <c r="J448" s="7"/>
      <c r="K448" s="7"/>
      <c r="L448" s="7"/>
      <c r="M448" s="7"/>
    </row>
    <row r="449" spans="8:13">
      <c r="H449" s="7"/>
      <c r="I449" s="7"/>
      <c r="J449" s="7"/>
      <c r="K449" s="7"/>
      <c r="L449" s="7"/>
      <c r="M449" s="7"/>
    </row>
    <row r="450" spans="8:13">
      <c r="H450" s="7"/>
      <c r="I450" s="7"/>
      <c r="J450" s="7"/>
      <c r="K450" s="7"/>
      <c r="L450" s="7"/>
      <c r="M450" s="7"/>
    </row>
    <row r="451" spans="8:13">
      <c r="H451" s="7"/>
      <c r="I451" s="7"/>
      <c r="J451" s="7"/>
      <c r="K451" s="7"/>
      <c r="L451" s="7"/>
      <c r="M451" s="7"/>
    </row>
    <row r="452" spans="8:13">
      <c r="H452" s="7"/>
      <c r="I452" s="7"/>
      <c r="J452" s="7"/>
      <c r="K452" s="7"/>
      <c r="L452" s="7"/>
      <c r="M452" s="7"/>
    </row>
    <row r="453" spans="8:13">
      <c r="H453" s="7"/>
      <c r="I453" s="7"/>
      <c r="J453" s="7"/>
      <c r="K453" s="7"/>
      <c r="L453" s="7"/>
      <c r="M453" s="7"/>
    </row>
    <row r="454" spans="8:13">
      <c r="H454" s="7"/>
      <c r="I454" s="7"/>
      <c r="J454" s="7"/>
      <c r="K454" s="7"/>
      <c r="L454" s="7"/>
      <c r="M454" s="7"/>
    </row>
    <row r="455" spans="8:13">
      <c r="H455" s="7"/>
      <c r="I455" s="7"/>
      <c r="J455" s="7"/>
      <c r="K455" s="7"/>
      <c r="L455" s="7"/>
      <c r="M455" s="7"/>
    </row>
    <row r="456" spans="8:13">
      <c r="H456" s="7"/>
      <c r="I456" s="7"/>
      <c r="J456" s="7"/>
      <c r="K456" s="7"/>
      <c r="L456" s="7"/>
      <c r="M456" s="7"/>
    </row>
    <row r="457" spans="8:13">
      <c r="H457" s="7"/>
      <c r="I457" s="7"/>
      <c r="J457" s="7"/>
      <c r="K457" s="7"/>
      <c r="L457" s="7"/>
      <c r="M457" s="7"/>
    </row>
    <row r="458" spans="8:13">
      <c r="H458" s="7"/>
      <c r="I458" s="7"/>
      <c r="J458" s="7"/>
      <c r="K458" s="7"/>
      <c r="L458" s="7"/>
      <c r="M458" s="7"/>
    </row>
    <row r="459" spans="8:13">
      <c r="H459" s="7"/>
      <c r="I459" s="7"/>
      <c r="J459" s="7"/>
      <c r="K459" s="7"/>
      <c r="L459" s="7"/>
      <c r="M459" s="7"/>
    </row>
    <row r="460" spans="8:13">
      <c r="H460" s="7"/>
      <c r="I460" s="7"/>
      <c r="J460" s="7"/>
      <c r="K460" s="7"/>
      <c r="L460" s="7"/>
      <c r="M460" s="7"/>
    </row>
    <row r="461" spans="8:13">
      <c r="H461" s="7"/>
      <c r="I461" s="7"/>
      <c r="J461" s="7"/>
      <c r="K461" s="7"/>
      <c r="L461" s="7"/>
      <c r="M461" s="7"/>
    </row>
    <row r="462" spans="8:13">
      <c r="H462" s="7"/>
      <c r="I462" s="7"/>
      <c r="J462" s="7"/>
      <c r="K462" s="7"/>
      <c r="L462" s="7"/>
      <c r="M462" s="7"/>
    </row>
    <row r="463" spans="8:13">
      <c r="H463" s="7"/>
      <c r="I463" s="7"/>
      <c r="J463" s="7"/>
      <c r="K463" s="7"/>
      <c r="L463" s="7"/>
      <c r="M463" s="7"/>
    </row>
    <row r="464" spans="8:13">
      <c r="H464" s="7"/>
      <c r="I464" s="7"/>
      <c r="J464" s="7"/>
      <c r="K464" s="7"/>
      <c r="L464" s="7"/>
      <c r="M464" s="7"/>
    </row>
    <row r="465" spans="8:13">
      <c r="H465" s="7"/>
      <c r="I465" s="7"/>
      <c r="J465" s="7"/>
      <c r="K465" s="7"/>
      <c r="L465" s="7"/>
      <c r="M465" s="7"/>
    </row>
    <row r="466" spans="8:13">
      <c r="H466" s="7"/>
      <c r="I466" s="7"/>
      <c r="J466" s="7"/>
      <c r="K466" s="7"/>
      <c r="L466" s="7"/>
      <c r="M466" s="7"/>
    </row>
    <row r="467" spans="8:13">
      <c r="H467" s="7"/>
      <c r="I467" s="7"/>
      <c r="J467" s="7"/>
      <c r="K467" s="7"/>
      <c r="L467" s="7"/>
      <c r="M467" s="7"/>
    </row>
    <row r="468" spans="8:13">
      <c r="H468" s="7"/>
      <c r="I468" s="7"/>
      <c r="J468" s="7"/>
      <c r="K468" s="7"/>
      <c r="L468" s="7"/>
      <c r="M468" s="7"/>
    </row>
    <row r="469" spans="8:13">
      <c r="H469" s="7"/>
      <c r="I469" s="7"/>
      <c r="J469" s="7"/>
      <c r="K469" s="7"/>
      <c r="L469" s="7"/>
      <c r="M469" s="7"/>
    </row>
    <row r="470" spans="8:13">
      <c r="H470" s="7"/>
      <c r="I470" s="7"/>
      <c r="J470" s="7"/>
      <c r="K470" s="7"/>
      <c r="L470" s="7"/>
      <c r="M470" s="7"/>
    </row>
    <row r="471" spans="8:13">
      <c r="H471" s="7"/>
      <c r="I471" s="7"/>
      <c r="J471" s="7"/>
      <c r="K471" s="7"/>
      <c r="L471" s="7"/>
      <c r="M471" s="7"/>
    </row>
    <row r="472" spans="8:13">
      <c r="H472" s="7"/>
      <c r="I472" s="7"/>
      <c r="J472" s="7"/>
      <c r="K472" s="7"/>
      <c r="L472" s="7"/>
      <c r="M472" s="7"/>
    </row>
    <row r="473" spans="8:13">
      <c r="H473" s="7"/>
      <c r="I473" s="7"/>
      <c r="J473" s="7"/>
      <c r="K473" s="7"/>
      <c r="L473" s="7"/>
      <c r="M473" s="7"/>
    </row>
    <row r="474" spans="8:13">
      <c r="H474" s="7"/>
      <c r="I474" s="7"/>
      <c r="J474" s="7"/>
      <c r="K474" s="7"/>
      <c r="L474" s="7"/>
      <c r="M474" s="7"/>
    </row>
    <row r="475" spans="8:13">
      <c r="H475" s="7"/>
      <c r="I475" s="7"/>
      <c r="J475" s="7"/>
      <c r="K475" s="7"/>
      <c r="L475" s="7"/>
      <c r="M475" s="7"/>
    </row>
    <row r="476" spans="8:13">
      <c r="H476" s="7"/>
      <c r="I476" s="7"/>
      <c r="J476" s="7"/>
      <c r="K476" s="7"/>
      <c r="L476" s="7"/>
      <c r="M476" s="7"/>
    </row>
    <row r="477" spans="8:13">
      <c r="H477" s="7"/>
      <c r="I477" s="7"/>
      <c r="J477" s="7"/>
      <c r="K477" s="7"/>
      <c r="L477" s="7"/>
      <c r="M477" s="7"/>
    </row>
    <row r="478" spans="8:13">
      <c r="H478" s="7"/>
      <c r="I478" s="7"/>
      <c r="J478" s="7"/>
      <c r="K478" s="7"/>
      <c r="L478" s="7"/>
      <c r="M478" s="7"/>
    </row>
    <row r="479" spans="8:13">
      <c r="H479" s="7"/>
      <c r="I479" s="7"/>
      <c r="J479" s="7"/>
      <c r="K479" s="7"/>
      <c r="L479" s="7"/>
      <c r="M479" s="7"/>
    </row>
    <row r="480" spans="8:13">
      <c r="H480" s="7"/>
      <c r="I480" s="7"/>
      <c r="J480" s="7"/>
      <c r="K480" s="7"/>
      <c r="L480" s="7"/>
      <c r="M480" s="7"/>
    </row>
    <row r="481" spans="8:13">
      <c r="H481" s="7"/>
      <c r="I481" s="7"/>
      <c r="J481" s="7"/>
      <c r="K481" s="7"/>
      <c r="L481" s="7"/>
      <c r="M481" s="7"/>
    </row>
    <row r="482" spans="8:13">
      <c r="H482" s="7"/>
      <c r="I482" s="7"/>
      <c r="J482" s="7"/>
      <c r="K482" s="7"/>
      <c r="L482" s="7"/>
      <c r="M482" s="7"/>
    </row>
    <row r="483" spans="8:13">
      <c r="H483" s="7"/>
      <c r="I483" s="7"/>
      <c r="J483" s="7"/>
      <c r="K483" s="7"/>
      <c r="L483" s="7"/>
      <c r="M483" s="7"/>
    </row>
    <row r="484" spans="8:13">
      <c r="H484" s="7"/>
      <c r="I484" s="7"/>
      <c r="J484" s="7"/>
      <c r="K484" s="7"/>
      <c r="L484" s="7"/>
      <c r="M484" s="7"/>
    </row>
    <row r="485" spans="8:13">
      <c r="H485" s="7"/>
      <c r="I485" s="7"/>
      <c r="J485" s="7"/>
      <c r="K485" s="7"/>
      <c r="L485" s="7"/>
      <c r="M485" s="7"/>
    </row>
    <row r="486" spans="8:13">
      <c r="H486" s="7"/>
      <c r="I486" s="7"/>
      <c r="J486" s="7"/>
      <c r="K486" s="7"/>
      <c r="L486" s="7"/>
      <c r="M486" s="7"/>
    </row>
    <row r="487" spans="8:13">
      <c r="H487" s="7"/>
      <c r="I487" s="7"/>
      <c r="J487" s="7"/>
      <c r="K487" s="7"/>
      <c r="L487" s="7"/>
      <c r="M487" s="7"/>
    </row>
    <row r="488" spans="8:13">
      <c r="H488" s="7"/>
      <c r="I488" s="7"/>
      <c r="J488" s="7"/>
      <c r="K488" s="7"/>
      <c r="L488" s="7"/>
      <c r="M488" s="7"/>
    </row>
    <row r="489" spans="8:13">
      <c r="H489" s="7"/>
      <c r="I489" s="7"/>
      <c r="J489" s="7"/>
      <c r="K489" s="7"/>
      <c r="L489" s="7"/>
      <c r="M489" s="7"/>
    </row>
    <row r="490" spans="8:13">
      <c r="H490" s="7"/>
      <c r="I490" s="7"/>
      <c r="J490" s="7"/>
      <c r="K490" s="7"/>
      <c r="L490" s="7"/>
      <c r="M490" s="7"/>
    </row>
    <row r="491" spans="8:13">
      <c r="H491" s="7"/>
      <c r="I491" s="7"/>
      <c r="J491" s="7"/>
      <c r="K491" s="7"/>
      <c r="L491" s="7"/>
      <c r="M491" s="7"/>
    </row>
    <row r="492" spans="8:13">
      <c r="H492" s="7"/>
      <c r="I492" s="7"/>
      <c r="J492" s="7"/>
      <c r="K492" s="7"/>
      <c r="L492" s="7"/>
      <c r="M492" s="7"/>
    </row>
    <row r="493" spans="8:13">
      <c r="H493" s="7"/>
      <c r="I493" s="7"/>
      <c r="J493" s="7"/>
      <c r="K493" s="7"/>
      <c r="L493" s="7"/>
      <c r="M493" s="7"/>
    </row>
    <row r="494" spans="8:13">
      <c r="H494" s="7"/>
      <c r="I494" s="7"/>
      <c r="J494" s="7"/>
      <c r="K494" s="7"/>
      <c r="L494" s="7"/>
      <c r="M494" s="7"/>
    </row>
    <row r="495" spans="8:13">
      <c r="H495" s="7"/>
      <c r="I495" s="7"/>
      <c r="J495" s="7"/>
      <c r="K495" s="7"/>
      <c r="L495" s="7"/>
      <c r="M495" s="7"/>
    </row>
    <row r="496" spans="8:13">
      <c r="H496" s="7"/>
      <c r="I496" s="7"/>
      <c r="J496" s="7"/>
      <c r="K496" s="7"/>
      <c r="L496" s="7"/>
      <c r="M496" s="7"/>
    </row>
    <row r="497" spans="8:13">
      <c r="H497" s="7"/>
      <c r="I497" s="7"/>
      <c r="J497" s="7"/>
      <c r="K497" s="7"/>
      <c r="L497" s="7"/>
      <c r="M497" s="7"/>
    </row>
    <row r="498" spans="8:13">
      <c r="H498" s="7"/>
      <c r="I498" s="7"/>
      <c r="J498" s="7"/>
      <c r="K498" s="7"/>
      <c r="L498" s="7"/>
      <c r="M498" s="7"/>
    </row>
    <row r="499" spans="8:13">
      <c r="H499" s="7"/>
      <c r="I499" s="7"/>
      <c r="J499" s="7"/>
      <c r="K499" s="7"/>
      <c r="L499" s="7"/>
      <c r="M499" s="7"/>
    </row>
    <row r="500" spans="8:13">
      <c r="H500" s="7"/>
      <c r="I500" s="7"/>
      <c r="J500" s="7"/>
      <c r="K500" s="7"/>
      <c r="L500" s="7"/>
      <c r="M500" s="7"/>
    </row>
    <row r="501" spans="8:13">
      <c r="H501" s="7"/>
      <c r="I501" s="7"/>
      <c r="J501" s="7"/>
      <c r="K501" s="7"/>
      <c r="L501" s="7"/>
      <c r="M501" s="7"/>
    </row>
    <row r="502" spans="8:13">
      <c r="H502" s="7"/>
      <c r="I502" s="7"/>
      <c r="J502" s="7"/>
      <c r="K502" s="7"/>
      <c r="L502" s="7"/>
      <c r="M502" s="7"/>
    </row>
    <row r="503" spans="8:13">
      <c r="H503" s="7"/>
      <c r="I503" s="7"/>
      <c r="J503" s="7"/>
      <c r="K503" s="7"/>
      <c r="L503" s="7"/>
      <c r="M503" s="7"/>
    </row>
    <row r="504" spans="8:13">
      <c r="H504" s="7"/>
      <c r="I504" s="7"/>
      <c r="J504" s="7"/>
      <c r="K504" s="7"/>
      <c r="L504" s="7"/>
      <c r="M504" s="7"/>
    </row>
    <row r="505" spans="8:13">
      <c r="H505" s="7"/>
      <c r="I505" s="7"/>
      <c r="J505" s="7"/>
      <c r="K505" s="7"/>
      <c r="L505" s="7"/>
      <c r="M505" s="7"/>
    </row>
    <row r="506" spans="8:13">
      <c r="H506" s="7"/>
      <c r="I506" s="7"/>
      <c r="J506" s="7"/>
      <c r="K506" s="7"/>
      <c r="L506" s="7"/>
      <c r="M506" s="7"/>
    </row>
    <row r="507" spans="8:13">
      <c r="H507" s="7"/>
      <c r="I507" s="7"/>
      <c r="J507" s="7"/>
      <c r="K507" s="7"/>
      <c r="L507" s="7"/>
      <c r="M507" s="7"/>
    </row>
    <row r="508" spans="8:13">
      <c r="H508" s="7"/>
      <c r="I508" s="7"/>
      <c r="J508" s="7"/>
      <c r="K508" s="7"/>
      <c r="L508" s="7"/>
      <c r="M508" s="7"/>
    </row>
    <row r="509" spans="8:13">
      <c r="H509" s="7"/>
      <c r="I509" s="7"/>
      <c r="J509" s="7"/>
      <c r="K509" s="7"/>
      <c r="L509" s="7"/>
      <c r="M509" s="7"/>
    </row>
    <row r="510" spans="8:13">
      <c r="H510" s="7"/>
      <c r="I510" s="7"/>
      <c r="J510" s="7"/>
      <c r="K510" s="7"/>
      <c r="L510" s="7"/>
      <c r="M510" s="7"/>
    </row>
    <row r="511" spans="8:13">
      <c r="H511" s="7"/>
      <c r="I511" s="7"/>
      <c r="J511" s="7"/>
      <c r="K511" s="7"/>
      <c r="L511" s="7"/>
      <c r="M511" s="7"/>
    </row>
    <row r="512" spans="8:13">
      <c r="H512" s="7"/>
      <c r="I512" s="7"/>
      <c r="J512" s="7"/>
      <c r="K512" s="7"/>
      <c r="L512" s="7"/>
      <c r="M512" s="7"/>
    </row>
    <row r="513" spans="8:13">
      <c r="H513" s="7"/>
      <c r="I513" s="7"/>
      <c r="J513" s="7"/>
      <c r="K513" s="7"/>
      <c r="L513" s="7"/>
      <c r="M513" s="7"/>
    </row>
    <row r="514" spans="8:13">
      <c r="H514" s="7"/>
      <c r="I514" s="7"/>
      <c r="J514" s="7"/>
      <c r="K514" s="7"/>
      <c r="L514" s="7"/>
      <c r="M514" s="7"/>
    </row>
    <row r="515" spans="8:13">
      <c r="H515" s="7"/>
      <c r="I515" s="7"/>
      <c r="J515" s="7"/>
      <c r="K515" s="7"/>
      <c r="L515" s="7"/>
      <c r="M515" s="7"/>
    </row>
    <row r="516" spans="8:13">
      <c r="H516" s="7"/>
      <c r="I516" s="7"/>
      <c r="J516" s="7"/>
      <c r="K516" s="7"/>
      <c r="L516" s="7"/>
      <c r="M516" s="7"/>
    </row>
    <row r="517" spans="8:13">
      <c r="H517" s="7"/>
      <c r="I517" s="7"/>
      <c r="J517" s="7"/>
      <c r="K517" s="7"/>
      <c r="L517" s="7"/>
      <c r="M517" s="7"/>
    </row>
    <row r="518" spans="8:13">
      <c r="H518" s="7"/>
      <c r="I518" s="7"/>
      <c r="J518" s="7"/>
      <c r="K518" s="7"/>
      <c r="L518" s="7"/>
      <c r="M518" s="7"/>
    </row>
    <row r="519" spans="8:13">
      <c r="H519" s="7"/>
      <c r="I519" s="7"/>
      <c r="J519" s="7"/>
      <c r="K519" s="7"/>
      <c r="L519" s="7"/>
      <c r="M519" s="7"/>
    </row>
    <row r="520" spans="8:13">
      <c r="H520" s="7"/>
      <c r="I520" s="7"/>
      <c r="J520" s="7"/>
      <c r="K520" s="7"/>
      <c r="L520" s="7"/>
      <c r="M520" s="7"/>
    </row>
    <row r="521" spans="8:13">
      <c r="H521" s="7"/>
      <c r="I521" s="7"/>
      <c r="J521" s="7"/>
      <c r="K521" s="7"/>
      <c r="L521" s="7"/>
      <c r="M521" s="7"/>
    </row>
    <row r="522" spans="8:13">
      <c r="H522" s="7"/>
      <c r="I522" s="7"/>
      <c r="J522" s="7"/>
      <c r="K522" s="7"/>
      <c r="L522" s="7"/>
      <c r="M522" s="7"/>
    </row>
    <row r="523" spans="8:13">
      <c r="H523" s="7"/>
      <c r="I523" s="7"/>
      <c r="J523" s="7"/>
      <c r="K523" s="7"/>
      <c r="L523" s="7"/>
      <c r="M523" s="7"/>
    </row>
    <row r="524" spans="8:13">
      <c r="H524" s="7"/>
      <c r="I524" s="7"/>
      <c r="J524" s="7"/>
      <c r="K524" s="7"/>
      <c r="L524" s="7"/>
      <c r="M524" s="7"/>
    </row>
    <row r="525" spans="8:13">
      <c r="H525" s="7"/>
      <c r="I525" s="7"/>
      <c r="J525" s="7"/>
      <c r="K525" s="7"/>
      <c r="L525" s="7"/>
      <c r="M525" s="7"/>
    </row>
    <row r="526" spans="8:13">
      <c r="H526" s="7"/>
      <c r="I526" s="7"/>
      <c r="J526" s="7"/>
      <c r="K526" s="7"/>
      <c r="L526" s="7"/>
      <c r="M526" s="7"/>
    </row>
    <row r="527" spans="8:13">
      <c r="H527" s="7"/>
      <c r="I527" s="7"/>
      <c r="J527" s="7"/>
      <c r="K527" s="7"/>
      <c r="L527" s="7"/>
      <c r="M527" s="7"/>
    </row>
    <row r="528" spans="8:13">
      <c r="H528" s="7"/>
      <c r="I528" s="7"/>
      <c r="J528" s="7"/>
      <c r="K528" s="7"/>
      <c r="L528" s="7"/>
      <c r="M528" s="7"/>
    </row>
    <row r="529" spans="8:13">
      <c r="H529" s="7"/>
      <c r="I529" s="7"/>
      <c r="J529" s="7"/>
      <c r="K529" s="7"/>
      <c r="L529" s="7"/>
      <c r="M529" s="7"/>
    </row>
    <row r="530" spans="8:13">
      <c r="H530" s="7"/>
      <c r="I530" s="7"/>
      <c r="J530" s="7"/>
      <c r="K530" s="7"/>
      <c r="L530" s="7"/>
      <c r="M530" s="7"/>
    </row>
    <row r="531" spans="8:13">
      <c r="H531" s="7"/>
      <c r="I531" s="7"/>
      <c r="J531" s="7"/>
      <c r="K531" s="7"/>
      <c r="L531" s="7"/>
      <c r="M531" s="7"/>
    </row>
    <row r="532" spans="8:13">
      <c r="H532" s="7"/>
      <c r="I532" s="7"/>
      <c r="J532" s="7"/>
      <c r="K532" s="7"/>
      <c r="L532" s="7"/>
      <c r="M532" s="7"/>
    </row>
    <row r="533" spans="8:13">
      <c r="H533" s="7"/>
      <c r="I533" s="7"/>
      <c r="J533" s="7"/>
      <c r="K533" s="7"/>
      <c r="L533" s="7"/>
      <c r="M533" s="7"/>
    </row>
    <row r="534" spans="8:13">
      <c r="H534" s="7"/>
      <c r="I534" s="7"/>
      <c r="J534" s="7"/>
      <c r="K534" s="7"/>
      <c r="L534" s="7"/>
      <c r="M534" s="7"/>
    </row>
    <row r="535" spans="8:13">
      <c r="H535" s="7"/>
      <c r="I535" s="7"/>
      <c r="J535" s="7"/>
      <c r="K535" s="7"/>
      <c r="L535" s="7"/>
      <c r="M535" s="7"/>
    </row>
    <row r="536" spans="8:13">
      <c r="H536" s="7"/>
      <c r="I536" s="7"/>
      <c r="J536" s="7"/>
      <c r="K536" s="7"/>
      <c r="L536" s="7"/>
      <c r="M536" s="7"/>
    </row>
    <row r="537" spans="8:13">
      <c r="H537" s="7"/>
      <c r="I537" s="7"/>
      <c r="J537" s="7"/>
      <c r="K537" s="7"/>
      <c r="L537" s="7"/>
      <c r="M537" s="7"/>
    </row>
    <row r="538" spans="8:13">
      <c r="H538" s="7"/>
      <c r="I538" s="7"/>
      <c r="J538" s="7"/>
      <c r="K538" s="7"/>
      <c r="L538" s="7"/>
      <c r="M538" s="7"/>
    </row>
    <row r="539" spans="8:13">
      <c r="H539" s="7"/>
      <c r="I539" s="7"/>
      <c r="J539" s="7"/>
      <c r="K539" s="7"/>
      <c r="L539" s="7"/>
      <c r="M539" s="7"/>
    </row>
    <row r="540" spans="8:13">
      <c r="H540" s="7"/>
      <c r="I540" s="7"/>
      <c r="J540" s="7"/>
      <c r="K540" s="7"/>
      <c r="L540" s="7"/>
      <c r="M540" s="7"/>
    </row>
    <row r="541" spans="8:13">
      <c r="H541" s="7"/>
      <c r="I541" s="7"/>
      <c r="J541" s="7"/>
      <c r="K541" s="7"/>
      <c r="L541" s="7"/>
      <c r="M541" s="7"/>
    </row>
    <row r="542" spans="8:13">
      <c r="H542" s="7"/>
      <c r="I542" s="7"/>
      <c r="J542" s="7"/>
      <c r="K542" s="7"/>
      <c r="L542" s="7"/>
      <c r="M542" s="7"/>
    </row>
    <row r="543" spans="8:13">
      <c r="H543" s="7"/>
      <c r="I543" s="7"/>
      <c r="J543" s="7"/>
      <c r="K543" s="7"/>
      <c r="L543" s="7"/>
      <c r="M543" s="7"/>
    </row>
    <row r="544" spans="8:13">
      <c r="H544" s="7"/>
      <c r="I544" s="7"/>
      <c r="J544" s="7"/>
      <c r="K544" s="7"/>
      <c r="L544" s="7"/>
      <c r="M544" s="7"/>
    </row>
    <row r="545" spans="8:13">
      <c r="H545" s="7"/>
      <c r="I545" s="7"/>
      <c r="J545" s="7"/>
      <c r="K545" s="7"/>
      <c r="L545" s="7"/>
      <c r="M545" s="7"/>
    </row>
    <row r="546" spans="8:13">
      <c r="H546" s="7"/>
      <c r="I546" s="7"/>
      <c r="J546" s="7"/>
      <c r="K546" s="7"/>
      <c r="L546" s="7"/>
      <c r="M546" s="7"/>
    </row>
    <row r="547" spans="8:13">
      <c r="H547" s="7"/>
      <c r="I547" s="7"/>
      <c r="J547" s="7"/>
      <c r="K547" s="7"/>
      <c r="L547" s="7"/>
      <c r="M547" s="7"/>
    </row>
    <row r="548" spans="8:13">
      <c r="H548" s="7"/>
      <c r="I548" s="7"/>
      <c r="J548" s="7"/>
      <c r="K548" s="7"/>
      <c r="L548" s="7"/>
      <c r="M548" s="7"/>
    </row>
    <row r="549" spans="8:13">
      <c r="H549" s="7"/>
      <c r="I549" s="7"/>
      <c r="J549" s="7"/>
      <c r="K549" s="7"/>
      <c r="L549" s="7"/>
      <c r="M549" s="7"/>
    </row>
    <row r="550" spans="8:13">
      <c r="H550" s="7"/>
      <c r="I550" s="7"/>
      <c r="J550" s="7"/>
      <c r="K550" s="7"/>
      <c r="L550" s="7"/>
      <c r="M550" s="7"/>
    </row>
    <row r="551" spans="8:13">
      <c r="H551" s="7"/>
      <c r="I551" s="7"/>
      <c r="J551" s="7"/>
      <c r="K551" s="7"/>
      <c r="L551" s="7"/>
      <c r="M551" s="7"/>
    </row>
    <row r="552" spans="8:13">
      <c r="H552" s="7"/>
      <c r="I552" s="7"/>
      <c r="J552" s="7"/>
      <c r="K552" s="7"/>
      <c r="L552" s="7"/>
      <c r="M552" s="7"/>
    </row>
    <row r="553" spans="8:13">
      <c r="H553" s="7"/>
      <c r="I553" s="7"/>
      <c r="J553" s="7"/>
      <c r="K553" s="7"/>
      <c r="L553" s="7"/>
      <c r="M553" s="7"/>
    </row>
    <row r="554" spans="8:13">
      <c r="H554" s="7"/>
      <c r="I554" s="7"/>
      <c r="J554" s="7"/>
      <c r="K554" s="7"/>
      <c r="L554" s="7"/>
      <c r="M554" s="7"/>
    </row>
    <row r="555" spans="8:13">
      <c r="H555" s="7"/>
      <c r="I555" s="7"/>
      <c r="J555" s="7"/>
      <c r="K555" s="7"/>
      <c r="L555" s="7"/>
      <c r="M555" s="7"/>
    </row>
    <row r="556" spans="8:13">
      <c r="H556" s="7"/>
      <c r="I556" s="7"/>
      <c r="J556" s="7"/>
      <c r="K556" s="7"/>
      <c r="L556" s="7"/>
      <c r="M556" s="7"/>
    </row>
    <row r="557" spans="8:13">
      <c r="H557" s="7"/>
      <c r="I557" s="7"/>
      <c r="J557" s="7"/>
      <c r="K557" s="7"/>
      <c r="L557" s="7"/>
      <c r="M557" s="7"/>
    </row>
    <row r="558" spans="8:13">
      <c r="H558" s="7"/>
      <c r="I558" s="7"/>
      <c r="J558" s="7"/>
      <c r="K558" s="7"/>
      <c r="L558" s="7"/>
      <c r="M558" s="7"/>
    </row>
    <row r="559" spans="8:13">
      <c r="H559" s="7"/>
      <c r="I559" s="7"/>
      <c r="J559" s="7"/>
      <c r="K559" s="7"/>
      <c r="L559" s="7"/>
      <c r="M559" s="7"/>
    </row>
    <row r="560" spans="8:13">
      <c r="H560" s="7"/>
      <c r="I560" s="7"/>
      <c r="J560" s="7"/>
      <c r="K560" s="7"/>
      <c r="L560" s="7"/>
      <c r="M560" s="7"/>
    </row>
    <row r="561" spans="8:13">
      <c r="H561" s="7"/>
      <c r="I561" s="7"/>
      <c r="J561" s="7"/>
      <c r="K561" s="7"/>
      <c r="L561" s="7"/>
      <c r="M561" s="7"/>
    </row>
    <row r="562" spans="8:13">
      <c r="H562" s="7"/>
      <c r="I562" s="7"/>
      <c r="J562" s="7"/>
      <c r="K562" s="7"/>
      <c r="L562" s="7"/>
      <c r="M562" s="7"/>
    </row>
    <row r="563" spans="8:13">
      <c r="H563" s="7"/>
      <c r="I563" s="7"/>
      <c r="J563" s="7"/>
      <c r="K563" s="7"/>
      <c r="L563" s="7"/>
      <c r="M563" s="7"/>
    </row>
    <row r="564" spans="8:13">
      <c r="H564" s="7"/>
      <c r="I564" s="7"/>
      <c r="J564" s="7"/>
      <c r="K564" s="7"/>
      <c r="L564" s="7"/>
      <c r="M564" s="7"/>
    </row>
    <row r="565" spans="8:13">
      <c r="H565" s="7"/>
      <c r="I565" s="7"/>
      <c r="J565" s="7"/>
      <c r="K565" s="7"/>
      <c r="L565" s="7"/>
      <c r="M565" s="7"/>
    </row>
    <row r="566" spans="8:13">
      <c r="H566" s="7"/>
      <c r="I566" s="7"/>
      <c r="J566" s="7"/>
      <c r="K566" s="7"/>
      <c r="L566" s="7"/>
      <c r="M566" s="7"/>
    </row>
    <row r="567" spans="8:13">
      <c r="H567" s="7"/>
      <c r="I567" s="7"/>
      <c r="J567" s="7"/>
      <c r="K567" s="7"/>
      <c r="L567" s="7"/>
      <c r="M567" s="7"/>
    </row>
    <row r="568" spans="8:13">
      <c r="H568" s="7"/>
      <c r="I568" s="7"/>
      <c r="J568" s="7"/>
      <c r="K568" s="7"/>
      <c r="L568" s="7"/>
      <c r="M568" s="7"/>
    </row>
    <row r="569" spans="8:13">
      <c r="H569" s="7"/>
      <c r="I569" s="7"/>
      <c r="J569" s="7"/>
      <c r="K569" s="7"/>
      <c r="L569" s="7"/>
      <c r="M569" s="7"/>
    </row>
    <row r="570" spans="8:13">
      <c r="H570" s="7"/>
      <c r="I570" s="7"/>
      <c r="J570" s="7"/>
      <c r="K570" s="7"/>
      <c r="L570" s="7"/>
      <c r="M570" s="7"/>
    </row>
    <row r="571" spans="8:13">
      <c r="H571" s="7"/>
      <c r="I571" s="7"/>
      <c r="J571" s="7"/>
      <c r="K571" s="7"/>
      <c r="L571" s="7"/>
      <c r="M571" s="7"/>
    </row>
    <row r="572" spans="8:13">
      <c r="H572" s="7"/>
      <c r="I572" s="7"/>
      <c r="J572" s="7"/>
      <c r="K572" s="7"/>
      <c r="L572" s="7"/>
      <c r="M572" s="7"/>
    </row>
    <row r="573" spans="8:13">
      <c r="H573" s="7"/>
      <c r="I573" s="7"/>
      <c r="J573" s="7"/>
      <c r="K573" s="7"/>
      <c r="L573" s="7"/>
      <c r="M573" s="7"/>
    </row>
    <row r="574" spans="8:13">
      <c r="H574" s="7"/>
      <c r="I574" s="7"/>
      <c r="J574" s="7"/>
      <c r="K574" s="7"/>
      <c r="L574" s="7"/>
      <c r="M574" s="7"/>
    </row>
    <row r="575" spans="8:13">
      <c r="H575" s="7"/>
      <c r="I575" s="7"/>
      <c r="J575" s="7"/>
      <c r="K575" s="7"/>
      <c r="L575" s="7"/>
      <c r="M575" s="7"/>
    </row>
    <row r="576" spans="8:13">
      <c r="H576" s="7"/>
      <c r="I576" s="7"/>
      <c r="J576" s="7"/>
      <c r="K576" s="7"/>
      <c r="L576" s="7"/>
      <c r="M576" s="7"/>
    </row>
    <row r="577" spans="8:13">
      <c r="H577" s="7"/>
      <c r="I577" s="7"/>
      <c r="J577" s="7"/>
      <c r="K577" s="7"/>
      <c r="L577" s="7"/>
      <c r="M577" s="7"/>
    </row>
    <row r="578" spans="8:13">
      <c r="H578" s="7"/>
      <c r="I578" s="7"/>
      <c r="J578" s="7"/>
      <c r="K578" s="7"/>
      <c r="L578" s="7"/>
      <c r="M578" s="7"/>
    </row>
    <row r="579" spans="8:13">
      <c r="H579" s="7"/>
      <c r="I579" s="7"/>
      <c r="J579" s="7"/>
      <c r="K579" s="7"/>
      <c r="L579" s="7"/>
      <c r="M579" s="7"/>
    </row>
    <row r="580" spans="8:13">
      <c r="H580" s="7"/>
      <c r="I580" s="7"/>
      <c r="J580" s="7"/>
      <c r="K580" s="7"/>
      <c r="L580" s="7"/>
      <c r="M580" s="7"/>
    </row>
    <row r="581" spans="8:13">
      <c r="H581" s="7"/>
      <c r="I581" s="7"/>
      <c r="J581" s="7"/>
      <c r="K581" s="7"/>
      <c r="L581" s="7"/>
      <c r="M581" s="7"/>
    </row>
    <row r="582" spans="8:13">
      <c r="H582" s="7"/>
      <c r="I582" s="7"/>
      <c r="J582" s="7"/>
      <c r="K582" s="7"/>
      <c r="L582" s="7"/>
      <c r="M582" s="7"/>
    </row>
    <row r="583" spans="8:13">
      <c r="H583" s="7"/>
      <c r="I583" s="7"/>
      <c r="J583" s="7"/>
      <c r="K583" s="7"/>
      <c r="L583" s="7"/>
      <c r="M583" s="7"/>
    </row>
    <row r="584" spans="8:13">
      <c r="H584" s="7"/>
      <c r="I584" s="7"/>
      <c r="J584" s="7"/>
      <c r="K584" s="7"/>
      <c r="L584" s="7"/>
      <c r="M584" s="7"/>
    </row>
    <row r="585" spans="8:13">
      <c r="H585" s="7"/>
      <c r="I585" s="7"/>
      <c r="J585" s="7"/>
      <c r="K585" s="7"/>
      <c r="L585" s="7"/>
      <c r="M585" s="7"/>
    </row>
    <row r="586" spans="8:13">
      <c r="H586" s="7"/>
      <c r="I586" s="7"/>
      <c r="J586" s="7"/>
      <c r="K586" s="7"/>
      <c r="L586" s="7"/>
      <c r="M586" s="7"/>
    </row>
    <row r="587" spans="8:13">
      <c r="H587" s="7"/>
      <c r="I587" s="7"/>
      <c r="J587" s="7"/>
      <c r="K587" s="7"/>
      <c r="L587" s="7"/>
      <c r="M587" s="7"/>
    </row>
    <row r="588" spans="8:13">
      <c r="H588" s="7"/>
      <c r="I588" s="7"/>
      <c r="J588" s="7"/>
      <c r="K588" s="7"/>
      <c r="L588" s="7"/>
      <c r="M588" s="7"/>
    </row>
    <row r="589" spans="8:13">
      <c r="H589" s="7"/>
      <c r="I589" s="7"/>
      <c r="J589" s="7"/>
      <c r="K589" s="7"/>
      <c r="L589" s="7"/>
      <c r="M589" s="7"/>
    </row>
    <row r="590" spans="8:13">
      <c r="H590" s="7"/>
      <c r="I590" s="7"/>
      <c r="J590" s="7"/>
      <c r="K590" s="7"/>
      <c r="L590" s="7"/>
      <c r="M590" s="7"/>
    </row>
    <row r="591" spans="8:13">
      <c r="H591" s="7"/>
      <c r="I591" s="7"/>
      <c r="J591" s="7"/>
      <c r="K591" s="7"/>
      <c r="L591" s="7"/>
      <c r="M591" s="7"/>
    </row>
    <row r="592" spans="8:13">
      <c r="H592" s="7"/>
      <c r="I592" s="7"/>
      <c r="J592" s="7"/>
      <c r="K592" s="7"/>
      <c r="L592" s="7"/>
      <c r="M592" s="7"/>
    </row>
    <row r="593" spans="8:13">
      <c r="H593" s="7"/>
      <c r="I593" s="7"/>
      <c r="J593" s="7"/>
      <c r="K593" s="7"/>
      <c r="L593" s="7"/>
      <c r="M593" s="7"/>
    </row>
    <row r="594" spans="8:13">
      <c r="H594" s="7"/>
      <c r="I594" s="7"/>
      <c r="J594" s="7"/>
      <c r="K594" s="7"/>
      <c r="L594" s="7"/>
      <c r="M594" s="7"/>
    </row>
    <row r="595" spans="8:13">
      <c r="H595" s="7"/>
      <c r="I595" s="7"/>
      <c r="J595" s="7"/>
      <c r="K595" s="7"/>
      <c r="L595" s="7"/>
      <c r="M595" s="7"/>
    </row>
    <row r="596" spans="8:13">
      <c r="H596" s="7"/>
      <c r="I596" s="7"/>
      <c r="J596" s="7"/>
      <c r="K596" s="7"/>
      <c r="L596" s="7"/>
      <c r="M596" s="7"/>
    </row>
    <row r="597" spans="8:13">
      <c r="H597" s="7"/>
      <c r="I597" s="7"/>
      <c r="J597" s="7"/>
      <c r="K597" s="7"/>
      <c r="L597" s="7"/>
      <c r="M597" s="7"/>
    </row>
    <row r="598" spans="8:13">
      <c r="H598" s="7"/>
      <c r="I598" s="7"/>
      <c r="J598" s="7"/>
      <c r="K598" s="7"/>
      <c r="L598" s="7"/>
      <c r="M598" s="7"/>
    </row>
    <row r="599" spans="8:13">
      <c r="H599" s="7"/>
      <c r="I599" s="7"/>
      <c r="J599" s="7"/>
      <c r="K599" s="7"/>
      <c r="L599" s="7"/>
      <c r="M599" s="7"/>
    </row>
    <row r="600" spans="8:13">
      <c r="H600" s="7"/>
      <c r="I600" s="7"/>
      <c r="J600" s="7"/>
      <c r="K600" s="7"/>
      <c r="L600" s="7"/>
      <c r="M600" s="7"/>
    </row>
    <row r="601" spans="8:13">
      <c r="H601" s="7"/>
      <c r="I601" s="7"/>
      <c r="J601" s="7"/>
      <c r="K601" s="7"/>
      <c r="L601" s="7"/>
      <c r="M601" s="7"/>
    </row>
    <row r="602" spans="8:13">
      <c r="H602" s="7"/>
      <c r="I602" s="7"/>
      <c r="J602" s="7"/>
      <c r="K602" s="7"/>
      <c r="L602" s="7"/>
      <c r="M602" s="7"/>
    </row>
    <row r="603" spans="8:13">
      <c r="H603" s="7"/>
      <c r="I603" s="7"/>
      <c r="J603" s="7"/>
      <c r="K603" s="7"/>
      <c r="L603" s="7"/>
      <c r="M603" s="7"/>
    </row>
    <row r="604" spans="8:13">
      <c r="H604" s="7"/>
      <c r="I604" s="7"/>
      <c r="J604" s="7"/>
      <c r="K604" s="7"/>
      <c r="L604" s="7"/>
      <c r="M604" s="7"/>
    </row>
    <row r="605" spans="8:13">
      <c r="H605" s="7"/>
      <c r="I605" s="7"/>
      <c r="J605" s="7"/>
      <c r="K605" s="7"/>
      <c r="L605" s="7"/>
      <c r="M605" s="7"/>
    </row>
    <row r="606" spans="8:13">
      <c r="H606" s="7"/>
      <c r="I606" s="7"/>
      <c r="J606" s="7"/>
      <c r="K606" s="7"/>
      <c r="L606" s="7"/>
      <c r="M606" s="7"/>
    </row>
    <row r="607" spans="8:13">
      <c r="H607" s="7"/>
      <c r="I607" s="7"/>
      <c r="J607" s="7"/>
      <c r="K607" s="7"/>
      <c r="L607" s="7"/>
      <c r="M607" s="7"/>
    </row>
    <row r="608" spans="8:13">
      <c r="H608" s="7"/>
      <c r="I608" s="7"/>
      <c r="J608" s="7"/>
      <c r="K608" s="7"/>
      <c r="L608" s="7"/>
      <c r="M608" s="7"/>
    </row>
    <row r="609" spans="9:13">
      <c r="I609" s="7"/>
      <c r="J609" s="7"/>
      <c r="K609" s="7"/>
      <c r="L609" s="7"/>
      <c r="M609" s="7"/>
    </row>
  </sheetData>
  <sortState ref="A6:G73">
    <sortCondition descending="1" ref="G6:G73"/>
  </sortState>
  <phoneticPr fontId="0" type="noConversion"/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showGridLines="0" topLeftCell="A19" zoomScaleNormal="100" workbookViewId="0">
      <selection activeCell="A46" sqref="A46:L46"/>
    </sheetView>
  </sheetViews>
  <sheetFormatPr defaultRowHeight="12.75"/>
  <cols>
    <col min="1" max="1" width="4.85546875" customWidth="1"/>
    <col min="2" max="2" width="9.140625" bestFit="1" customWidth="1"/>
    <col min="3" max="3" width="9" customWidth="1"/>
    <col min="4" max="11" width="8.7109375" customWidth="1"/>
    <col min="12" max="12" width="9.7109375" customWidth="1"/>
  </cols>
  <sheetData>
    <row r="1" spans="1:12" ht="18" customHeight="1">
      <c r="A1" s="9" t="s">
        <v>227</v>
      </c>
      <c r="B1" s="9"/>
      <c r="C1" s="9"/>
      <c r="D1" s="9"/>
      <c r="E1" s="9"/>
      <c r="F1" s="65"/>
      <c r="G1" s="9"/>
      <c r="H1" s="9"/>
      <c r="I1" s="9"/>
    </row>
    <row r="2" spans="1:12" ht="18" customHeight="1">
      <c r="A2" s="9"/>
      <c r="B2" s="9"/>
      <c r="C2" s="9"/>
      <c r="D2" s="9"/>
      <c r="E2" s="9"/>
      <c r="F2" s="65"/>
      <c r="G2" s="9"/>
      <c r="H2" s="9"/>
      <c r="I2" s="9"/>
    </row>
    <row r="3" spans="1:12" ht="15" customHeight="1">
      <c r="A3" s="96" t="s">
        <v>222</v>
      </c>
      <c r="B3" s="40"/>
      <c r="C3" s="97"/>
      <c r="D3" s="40"/>
      <c r="E3" s="40"/>
      <c r="F3" s="40"/>
      <c r="G3" s="40"/>
      <c r="H3" s="40"/>
      <c r="I3" s="40"/>
      <c r="J3" s="40"/>
      <c r="K3" s="40"/>
      <c r="L3" s="40"/>
    </row>
    <row r="4" spans="1:12" s="103" customFormat="1" ht="39.75" customHeight="1">
      <c r="A4" s="102"/>
      <c r="B4" s="145" t="s">
        <v>280</v>
      </c>
      <c r="C4" s="145" t="s">
        <v>281</v>
      </c>
      <c r="D4" s="145" t="s">
        <v>271</v>
      </c>
      <c r="E4" s="145" t="s">
        <v>272</v>
      </c>
      <c r="F4" s="145" t="s">
        <v>220</v>
      </c>
      <c r="G4" s="145" t="s">
        <v>259</v>
      </c>
      <c r="H4" s="145" t="s">
        <v>156</v>
      </c>
      <c r="I4" s="145" t="s">
        <v>221</v>
      </c>
      <c r="J4" s="145" t="s">
        <v>260</v>
      </c>
      <c r="K4" s="145" t="s">
        <v>262</v>
      </c>
      <c r="L4" s="145" t="s">
        <v>179</v>
      </c>
    </row>
    <row r="5" spans="1:12">
      <c r="A5" s="98">
        <v>1998</v>
      </c>
      <c r="B5" s="143">
        <v>159404</v>
      </c>
      <c r="C5" s="142">
        <v>129890</v>
      </c>
      <c r="D5" s="142">
        <v>125253</v>
      </c>
      <c r="E5" s="143">
        <v>142201</v>
      </c>
      <c r="F5" s="144">
        <v>16785</v>
      </c>
      <c r="G5" s="144">
        <v>0</v>
      </c>
      <c r="H5" s="144">
        <v>5891</v>
      </c>
      <c r="I5" s="144">
        <v>10372</v>
      </c>
      <c r="J5" s="144">
        <v>106350</v>
      </c>
      <c r="K5" s="144">
        <v>18541</v>
      </c>
      <c r="L5" s="101">
        <f>SUM(B5:K5)</f>
        <v>714687</v>
      </c>
    </row>
    <row r="6" spans="1:12">
      <c r="A6" s="98">
        <v>1999</v>
      </c>
      <c r="B6" s="143">
        <v>159972</v>
      </c>
      <c r="C6" s="142">
        <v>140021</v>
      </c>
      <c r="D6" s="142">
        <v>146337</v>
      </c>
      <c r="E6" s="143">
        <v>138355</v>
      </c>
      <c r="F6" s="144">
        <v>24855</v>
      </c>
      <c r="G6" s="144">
        <v>0</v>
      </c>
      <c r="H6" s="144">
        <v>6965</v>
      </c>
      <c r="I6" s="144">
        <v>11012</v>
      </c>
      <c r="J6" s="144">
        <v>112685</v>
      </c>
      <c r="K6" s="144">
        <v>22871</v>
      </c>
      <c r="L6" s="101">
        <f>SUM(B6:K6)</f>
        <v>763073</v>
      </c>
    </row>
    <row r="7" spans="1:12">
      <c r="A7" s="98">
        <v>2000</v>
      </c>
      <c r="B7" s="143">
        <v>165488</v>
      </c>
      <c r="C7" s="142">
        <v>148354</v>
      </c>
      <c r="D7" s="142">
        <v>161955</v>
      </c>
      <c r="E7" s="143">
        <v>128510</v>
      </c>
      <c r="F7" s="144">
        <v>24538</v>
      </c>
      <c r="G7" s="144">
        <v>0</v>
      </c>
      <c r="H7" s="144">
        <v>8293</v>
      </c>
      <c r="I7" s="144">
        <v>11882</v>
      </c>
      <c r="J7" s="144">
        <v>125019</v>
      </c>
      <c r="K7" s="144">
        <v>25092</v>
      </c>
      <c r="L7" s="101">
        <f>SUM(B7:K7)</f>
        <v>799131</v>
      </c>
    </row>
    <row r="8" spans="1:12">
      <c r="A8" s="98">
        <v>2001</v>
      </c>
      <c r="B8" s="99">
        <v>163658</v>
      </c>
      <c r="C8" s="58">
        <v>157967</v>
      </c>
      <c r="D8" s="99">
        <v>168923</v>
      </c>
      <c r="E8" s="99">
        <v>138757</v>
      </c>
      <c r="F8" s="99">
        <v>44530</v>
      </c>
      <c r="G8" s="100">
        <v>0</v>
      </c>
      <c r="H8" s="100">
        <v>11373</v>
      </c>
      <c r="I8" s="100">
        <v>17024</v>
      </c>
      <c r="J8" s="100">
        <v>148004</v>
      </c>
      <c r="K8" s="100">
        <v>25276</v>
      </c>
      <c r="L8" s="101">
        <f>SUM(B8:K8)</f>
        <v>875512</v>
      </c>
    </row>
    <row r="9" spans="1:12">
      <c r="A9" s="98">
        <v>2002</v>
      </c>
      <c r="B9" s="99">
        <v>172754</v>
      </c>
      <c r="C9" s="58">
        <v>162008</v>
      </c>
      <c r="D9" s="99">
        <v>183914</v>
      </c>
      <c r="E9" s="99">
        <v>181590</v>
      </c>
      <c r="F9" s="99">
        <v>41909</v>
      </c>
      <c r="G9" s="100">
        <v>0</v>
      </c>
      <c r="H9" s="100">
        <v>13486</v>
      </c>
      <c r="I9" s="100">
        <v>19128</v>
      </c>
      <c r="J9" s="100">
        <v>121949</v>
      </c>
      <c r="K9" s="100">
        <v>22791</v>
      </c>
      <c r="L9" s="101">
        <f>SUM(B9:K9)</f>
        <v>919529</v>
      </c>
    </row>
    <row r="10" spans="1:12">
      <c r="A10" s="98">
        <v>2003</v>
      </c>
      <c r="B10" s="99">
        <v>185599</v>
      </c>
      <c r="C10" s="58">
        <v>169008</v>
      </c>
      <c r="D10" s="99">
        <v>172463</v>
      </c>
      <c r="E10" s="99">
        <v>178002</v>
      </c>
      <c r="F10" s="99">
        <v>35688</v>
      </c>
      <c r="G10" s="100">
        <v>0</v>
      </c>
      <c r="H10" s="100">
        <v>15716</v>
      </c>
      <c r="I10" s="100">
        <v>21415</v>
      </c>
      <c r="J10" s="100">
        <v>130898</v>
      </c>
      <c r="K10" s="100">
        <v>19541</v>
      </c>
      <c r="L10" s="101">
        <f>SUM(B10:K10)</f>
        <v>928330</v>
      </c>
    </row>
    <row r="11" spans="1:12">
      <c r="A11" s="98">
        <v>2004</v>
      </c>
      <c r="B11" s="99">
        <v>193402</v>
      </c>
      <c r="C11" s="58">
        <v>175483</v>
      </c>
      <c r="D11" s="99">
        <v>163980</v>
      </c>
      <c r="E11" s="99">
        <v>186994</v>
      </c>
      <c r="F11" s="99">
        <v>35265</v>
      </c>
      <c r="G11" s="100">
        <v>0</v>
      </c>
      <c r="H11" s="100">
        <v>16643</v>
      </c>
      <c r="I11" s="100">
        <v>22122</v>
      </c>
      <c r="J11" s="100">
        <v>142487</v>
      </c>
      <c r="K11" s="100">
        <v>12569</v>
      </c>
      <c r="L11" s="101">
        <f>SUM(B11:K11)</f>
        <v>948945</v>
      </c>
    </row>
    <row r="12" spans="1:12">
      <c r="A12" s="98">
        <v>2005</v>
      </c>
      <c r="B12" s="99">
        <v>215190</v>
      </c>
      <c r="C12" s="58">
        <v>198416</v>
      </c>
      <c r="D12" s="99">
        <v>189728</v>
      </c>
      <c r="E12" s="99">
        <v>199659</v>
      </c>
      <c r="F12" s="99">
        <v>42214</v>
      </c>
      <c r="G12" s="100">
        <v>0</v>
      </c>
      <c r="H12" s="100">
        <v>18695</v>
      </c>
      <c r="I12" s="100">
        <v>22945</v>
      </c>
      <c r="J12" s="100">
        <v>159817</v>
      </c>
      <c r="K12" s="100">
        <v>13661</v>
      </c>
      <c r="L12" s="101">
        <f>SUM(B12:K12)</f>
        <v>1060325</v>
      </c>
    </row>
    <row r="13" spans="1:12">
      <c r="A13" s="98">
        <v>2006</v>
      </c>
      <c r="B13" s="99">
        <v>246927</v>
      </c>
      <c r="C13" s="58">
        <v>226597</v>
      </c>
      <c r="D13" s="99">
        <v>211074</v>
      </c>
      <c r="E13" s="99">
        <v>220389</v>
      </c>
      <c r="F13" s="99">
        <v>57585</v>
      </c>
      <c r="G13" s="100">
        <v>0</v>
      </c>
      <c r="H13" s="100">
        <v>21396</v>
      </c>
      <c r="I13" s="100">
        <v>25335</v>
      </c>
      <c r="J13" s="100">
        <v>185246</v>
      </c>
      <c r="K13" s="100">
        <v>11995</v>
      </c>
      <c r="L13" s="101">
        <f>SUM(B13:K13)</f>
        <v>1206544</v>
      </c>
    </row>
    <row r="14" spans="1:12">
      <c r="A14" s="125">
        <v>2007</v>
      </c>
      <c r="B14" s="10">
        <v>287417</v>
      </c>
      <c r="C14" s="57">
        <v>263299</v>
      </c>
      <c r="D14" s="10">
        <v>231450</v>
      </c>
      <c r="E14" s="10">
        <v>244845</v>
      </c>
      <c r="F14" s="10">
        <v>66382</v>
      </c>
      <c r="G14" s="10">
        <v>759</v>
      </c>
      <c r="H14" s="10">
        <v>25607</v>
      </c>
      <c r="I14" s="10">
        <v>28116</v>
      </c>
      <c r="J14" s="1">
        <v>215136</v>
      </c>
      <c r="K14" s="1">
        <v>11473</v>
      </c>
      <c r="L14" s="101">
        <f>SUM(B14:K14)</f>
        <v>1374484</v>
      </c>
    </row>
    <row r="15" spans="1:12">
      <c r="A15" s="98">
        <v>2008</v>
      </c>
      <c r="B15" s="130">
        <v>287944</v>
      </c>
      <c r="C15" s="58">
        <v>311697</v>
      </c>
      <c r="D15" s="130">
        <v>253980</v>
      </c>
      <c r="E15" s="130">
        <v>300180</v>
      </c>
      <c r="F15" s="130">
        <v>74609</v>
      </c>
      <c r="G15" s="100">
        <v>3542</v>
      </c>
      <c r="H15" s="100">
        <v>30451</v>
      </c>
      <c r="I15" s="100">
        <v>28736</v>
      </c>
      <c r="J15" s="100">
        <v>228377</v>
      </c>
      <c r="K15" s="100">
        <v>12265</v>
      </c>
      <c r="L15" s="101">
        <f>SUM(B15:K15)</f>
        <v>1531781</v>
      </c>
    </row>
    <row r="16" spans="1:12">
      <c r="A16" s="125">
        <v>2009</v>
      </c>
      <c r="B16" s="130">
        <v>303046</v>
      </c>
      <c r="C16" s="58">
        <v>313427</v>
      </c>
      <c r="D16" s="130">
        <v>249863</v>
      </c>
      <c r="E16" s="130">
        <v>287230</v>
      </c>
      <c r="F16" s="130">
        <v>89881</v>
      </c>
      <c r="G16" s="100">
        <v>4652</v>
      </c>
      <c r="H16" s="100">
        <v>34093</v>
      </c>
      <c r="I16" s="100">
        <v>29327</v>
      </c>
      <c r="J16" s="100">
        <v>257482</v>
      </c>
      <c r="K16" s="100">
        <v>25529</v>
      </c>
      <c r="L16" s="101">
        <f>SUM(B16:K16)</f>
        <v>1594530</v>
      </c>
    </row>
    <row r="17" spans="1:12">
      <c r="A17" s="98">
        <v>2010</v>
      </c>
      <c r="B17" s="130">
        <v>337720</v>
      </c>
      <c r="C17" s="58">
        <v>331395</v>
      </c>
      <c r="D17" s="130">
        <v>267146</v>
      </c>
      <c r="E17" s="130">
        <v>287520</v>
      </c>
      <c r="F17" s="130">
        <v>93212</v>
      </c>
      <c r="G17" s="100">
        <v>6078</v>
      </c>
      <c r="H17" s="100">
        <v>38443</v>
      </c>
      <c r="I17" s="100">
        <v>28279</v>
      </c>
      <c r="J17" s="100">
        <v>278176</v>
      </c>
      <c r="K17" s="100">
        <v>21903</v>
      </c>
      <c r="L17" s="101">
        <f>SUM(B17:K17)</f>
        <v>1689872</v>
      </c>
    </row>
    <row r="18" spans="1:12">
      <c r="A18" s="98">
        <v>2011</v>
      </c>
      <c r="B18" s="130">
        <v>354634</v>
      </c>
      <c r="C18" s="58">
        <v>350888</v>
      </c>
      <c r="D18" s="130">
        <v>291395</v>
      </c>
      <c r="E18" s="130">
        <v>311544</v>
      </c>
      <c r="F18" s="130">
        <v>93466</v>
      </c>
      <c r="G18" s="100">
        <v>8757</v>
      </c>
      <c r="H18" s="100">
        <v>46432</v>
      </c>
      <c r="I18" s="100">
        <v>30933</v>
      </c>
      <c r="J18" s="100">
        <v>306930</v>
      </c>
      <c r="K18" s="100">
        <v>28349</v>
      </c>
      <c r="L18" s="101">
        <f>SUM(B18:K18)</f>
        <v>1823328</v>
      </c>
    </row>
    <row r="19" spans="1:12">
      <c r="A19" s="98">
        <v>2012</v>
      </c>
      <c r="B19" s="130">
        <v>367275</v>
      </c>
      <c r="C19" s="58">
        <v>369537</v>
      </c>
      <c r="D19" s="130">
        <v>311141</v>
      </c>
      <c r="E19" s="130">
        <v>321104</v>
      </c>
      <c r="F19" s="130">
        <v>88279</v>
      </c>
      <c r="G19" s="100">
        <v>27397</v>
      </c>
      <c r="H19" s="100">
        <v>57653</v>
      </c>
      <c r="I19" s="100">
        <v>32999</v>
      </c>
      <c r="J19" s="100">
        <v>349194</v>
      </c>
      <c r="K19" s="100">
        <v>33582</v>
      </c>
      <c r="L19" s="101">
        <f>SUM(B19:K19)</f>
        <v>1958161</v>
      </c>
    </row>
    <row r="20" spans="1:12">
      <c r="A20" s="98">
        <v>2013</v>
      </c>
      <c r="B20" s="130">
        <v>384986</v>
      </c>
      <c r="C20" s="58">
        <v>389646</v>
      </c>
      <c r="D20" s="130">
        <v>306968</v>
      </c>
      <c r="E20" s="130">
        <v>323301</v>
      </c>
      <c r="F20" s="130">
        <v>97917</v>
      </c>
      <c r="G20" s="100">
        <v>45301</v>
      </c>
      <c r="H20" s="100">
        <v>63757</v>
      </c>
      <c r="I20" s="100">
        <v>32155</v>
      </c>
      <c r="J20" s="100">
        <v>369039</v>
      </c>
      <c r="K20" s="100">
        <v>40179</v>
      </c>
      <c r="L20" s="101">
        <f>SUM(B20:K20)</f>
        <v>2053249</v>
      </c>
    </row>
    <row r="21" spans="1:12">
      <c r="A21" s="98">
        <v>2014</v>
      </c>
      <c r="B21" s="130">
        <v>401633</v>
      </c>
      <c r="C21" s="58">
        <v>423343</v>
      </c>
      <c r="D21" s="130">
        <v>331340</v>
      </c>
      <c r="E21" s="130">
        <v>323035</v>
      </c>
      <c r="F21" s="130">
        <v>97083</v>
      </c>
      <c r="G21" s="100">
        <v>59553</v>
      </c>
      <c r="H21" s="100">
        <v>69676</v>
      </c>
      <c r="I21" s="100">
        <v>31391</v>
      </c>
      <c r="J21" s="100">
        <v>381587</v>
      </c>
      <c r="K21" s="100">
        <v>42985</v>
      </c>
      <c r="L21" s="101">
        <f>SUM(B21:K21)</f>
        <v>2161626</v>
      </c>
    </row>
    <row r="22" spans="1:12">
      <c r="A22" s="98">
        <v>2015</v>
      </c>
      <c r="B22" s="130">
        <v>450173</v>
      </c>
      <c r="C22" s="58">
        <v>447241</v>
      </c>
      <c r="D22" s="130">
        <v>368708</v>
      </c>
      <c r="E22" s="130">
        <v>349746</v>
      </c>
      <c r="F22" s="130">
        <v>92855</v>
      </c>
      <c r="G22" s="100">
        <v>74270</v>
      </c>
      <c r="H22" s="100">
        <v>77423</v>
      </c>
      <c r="I22" s="100">
        <v>32580</v>
      </c>
      <c r="J22" s="100">
        <v>420939</v>
      </c>
      <c r="K22" s="100">
        <v>42493</v>
      </c>
      <c r="L22" s="101">
        <f>SUM(B22:K22)</f>
        <v>2356428</v>
      </c>
    </row>
    <row r="23" spans="1:12">
      <c r="A23" s="98">
        <v>2016</v>
      </c>
      <c r="B23" s="130">
        <v>500533</v>
      </c>
      <c r="C23" s="58">
        <v>486424</v>
      </c>
      <c r="D23" s="130">
        <v>405080</v>
      </c>
      <c r="E23" s="130">
        <v>351150</v>
      </c>
      <c r="F23" s="130">
        <v>100263</v>
      </c>
      <c r="G23" s="100">
        <v>93255</v>
      </c>
      <c r="H23" s="100">
        <v>84887</v>
      </c>
      <c r="I23" s="100">
        <v>34358</v>
      </c>
      <c r="J23" s="100">
        <v>466786</v>
      </c>
      <c r="K23" s="100">
        <v>50556</v>
      </c>
      <c r="L23" s="101">
        <f>SUM(B23:K23)</f>
        <v>2573292</v>
      </c>
    </row>
    <row r="24" spans="1:12" ht="7.5" customHeight="1">
      <c r="A24" s="98"/>
      <c r="B24" s="130"/>
      <c r="C24" s="58"/>
      <c r="D24" s="130"/>
      <c r="E24" s="130"/>
      <c r="F24" s="130"/>
      <c r="G24" s="100"/>
      <c r="H24" s="100"/>
      <c r="I24" s="100"/>
      <c r="J24" s="100"/>
      <c r="K24" s="100"/>
      <c r="L24" s="101"/>
    </row>
    <row r="25" spans="1:12" ht="7.5" customHeight="1">
      <c r="A25" s="147"/>
      <c r="B25" s="149"/>
      <c r="C25" s="148"/>
      <c r="D25" s="149"/>
      <c r="E25" s="149"/>
      <c r="F25" s="149"/>
      <c r="G25" s="150"/>
      <c r="H25" s="150"/>
      <c r="I25" s="150"/>
      <c r="J25" s="150"/>
      <c r="K25" s="150"/>
      <c r="L25" s="151"/>
    </row>
    <row r="26" spans="1:12" ht="15" customHeight="1">
      <c r="A26" s="146" t="s">
        <v>223</v>
      </c>
      <c r="B26" s="7"/>
      <c r="C26" s="36"/>
      <c r="D26" s="7"/>
      <c r="E26" s="7"/>
      <c r="F26" s="7"/>
      <c r="G26" s="7"/>
      <c r="H26" s="7"/>
      <c r="I26" s="7"/>
      <c r="J26" s="7"/>
      <c r="K26" s="7"/>
      <c r="L26" s="7"/>
    </row>
    <row r="27" spans="1:12" s="103" customFormat="1" ht="38.25">
      <c r="A27" s="102"/>
      <c r="B27" s="145" t="s">
        <v>280</v>
      </c>
      <c r="C27" s="145" t="s">
        <v>281</v>
      </c>
      <c r="D27" s="145" t="s">
        <v>271</v>
      </c>
      <c r="E27" s="145" t="s">
        <v>272</v>
      </c>
      <c r="F27" s="145" t="s">
        <v>220</v>
      </c>
      <c r="G27" s="145" t="s">
        <v>259</v>
      </c>
      <c r="H27" s="145" t="s">
        <v>156</v>
      </c>
      <c r="I27" s="145" t="s">
        <v>221</v>
      </c>
      <c r="J27" s="145" t="s">
        <v>260</v>
      </c>
      <c r="K27" s="145" t="s">
        <v>262</v>
      </c>
      <c r="L27" s="145" t="s">
        <v>179</v>
      </c>
    </row>
    <row r="28" spans="1:12">
      <c r="A28" s="98">
        <v>1998</v>
      </c>
      <c r="B28" s="99">
        <v>443870</v>
      </c>
      <c r="C28" s="58">
        <v>470411</v>
      </c>
      <c r="D28" s="99">
        <v>210401</v>
      </c>
      <c r="E28" s="99">
        <v>247502</v>
      </c>
      <c r="F28" s="99">
        <v>24826</v>
      </c>
      <c r="G28" s="100">
        <v>139894</v>
      </c>
      <c r="H28" s="100">
        <v>1457</v>
      </c>
      <c r="I28" s="100">
        <v>4465</v>
      </c>
      <c r="J28" s="100">
        <v>91330</v>
      </c>
      <c r="K28" s="100">
        <v>145389</v>
      </c>
      <c r="L28" s="101">
        <f>SUM(B28:K28)</f>
        <v>1779545</v>
      </c>
    </row>
    <row r="29" spans="1:12">
      <c r="A29" s="98">
        <v>1999</v>
      </c>
      <c r="B29" s="99">
        <v>454634</v>
      </c>
      <c r="C29" s="58">
        <v>485047</v>
      </c>
      <c r="D29" s="99">
        <v>223092</v>
      </c>
      <c r="E29" s="99">
        <v>276677</v>
      </c>
      <c r="F29" s="99">
        <v>34634</v>
      </c>
      <c r="G29" s="100">
        <v>140964</v>
      </c>
      <c r="H29" s="100">
        <v>2147</v>
      </c>
      <c r="I29" s="100">
        <v>5146</v>
      </c>
      <c r="J29" s="100">
        <v>112074</v>
      </c>
      <c r="K29" s="100">
        <v>151107</v>
      </c>
      <c r="L29" s="101">
        <f t="shared" ref="L29:L46" si="0">SUM(B29:K29)</f>
        <v>1885522</v>
      </c>
    </row>
    <row r="30" spans="1:12">
      <c r="A30" s="98">
        <v>2000</v>
      </c>
      <c r="B30" s="99">
        <v>475504</v>
      </c>
      <c r="C30" s="58">
        <v>524884</v>
      </c>
      <c r="D30" s="99">
        <v>216470</v>
      </c>
      <c r="E30" s="99">
        <v>302378</v>
      </c>
      <c r="F30" s="99">
        <v>47916</v>
      </c>
      <c r="G30" s="100">
        <v>135415</v>
      </c>
      <c r="H30" s="100">
        <v>3097</v>
      </c>
      <c r="I30" s="100">
        <v>11908</v>
      </c>
      <c r="J30" s="100">
        <v>137016</v>
      </c>
      <c r="K30" s="100">
        <v>147477</v>
      </c>
      <c r="L30" s="101">
        <f t="shared" si="0"/>
        <v>2002065</v>
      </c>
    </row>
    <row r="31" spans="1:12">
      <c r="A31" s="98">
        <v>2001</v>
      </c>
      <c r="B31" s="99">
        <v>502319</v>
      </c>
      <c r="C31" s="58">
        <v>587403</v>
      </c>
      <c r="D31" s="99">
        <v>236279</v>
      </c>
      <c r="E31" s="99">
        <v>330426</v>
      </c>
      <c r="F31" s="99">
        <v>75817</v>
      </c>
      <c r="G31" s="100">
        <v>133627</v>
      </c>
      <c r="H31" s="100">
        <v>6903</v>
      </c>
      <c r="I31" s="100">
        <v>13135</v>
      </c>
      <c r="J31" s="100">
        <v>151112</v>
      </c>
      <c r="K31" s="100">
        <v>138829</v>
      </c>
      <c r="L31" s="101">
        <f t="shared" si="0"/>
        <v>2175850</v>
      </c>
    </row>
    <row r="32" spans="1:12">
      <c r="A32" s="98">
        <v>2002</v>
      </c>
      <c r="B32" s="99">
        <v>520792</v>
      </c>
      <c r="C32" s="58">
        <v>613130</v>
      </c>
      <c r="D32" s="99">
        <v>252754</v>
      </c>
      <c r="E32" s="99">
        <v>344866</v>
      </c>
      <c r="F32" s="99">
        <v>86173</v>
      </c>
      <c r="G32" s="100">
        <v>130668</v>
      </c>
      <c r="H32" s="100">
        <v>13742</v>
      </c>
      <c r="I32" s="100">
        <v>14638</v>
      </c>
      <c r="J32" s="100">
        <v>147439</v>
      </c>
      <c r="K32" s="100">
        <v>141646</v>
      </c>
      <c r="L32" s="101">
        <f t="shared" si="0"/>
        <v>2265848</v>
      </c>
    </row>
    <row r="33" spans="1:12">
      <c r="A33" s="98">
        <v>2003</v>
      </c>
      <c r="B33" s="99">
        <v>556512</v>
      </c>
      <c r="C33" s="58">
        <v>622877</v>
      </c>
      <c r="D33" s="99">
        <v>281428</v>
      </c>
      <c r="E33" s="99">
        <v>342129</v>
      </c>
      <c r="F33" s="99">
        <v>83428</v>
      </c>
      <c r="G33" s="100">
        <v>123247</v>
      </c>
      <c r="H33" s="100">
        <v>23315</v>
      </c>
      <c r="I33" s="100">
        <v>15894</v>
      </c>
      <c r="J33" s="100">
        <v>152397</v>
      </c>
      <c r="K33" s="100">
        <v>149545</v>
      </c>
      <c r="L33" s="101">
        <f t="shared" si="0"/>
        <v>2350772</v>
      </c>
    </row>
    <row r="34" spans="1:12">
      <c r="A34" s="98">
        <v>2004</v>
      </c>
      <c r="B34" s="99">
        <v>583646</v>
      </c>
      <c r="C34" s="58">
        <v>644071</v>
      </c>
      <c r="D34" s="121">
        <v>305159</v>
      </c>
      <c r="E34" s="99">
        <v>370017</v>
      </c>
      <c r="F34" s="99">
        <v>101262</v>
      </c>
      <c r="G34" s="100">
        <v>128758</v>
      </c>
      <c r="H34" s="100">
        <v>31792</v>
      </c>
      <c r="I34" s="100">
        <v>17253</v>
      </c>
      <c r="J34" s="100">
        <v>55275</v>
      </c>
      <c r="K34" s="100">
        <v>273108</v>
      </c>
      <c r="L34" s="101">
        <f t="shared" si="0"/>
        <v>2510341</v>
      </c>
    </row>
    <row r="35" spans="1:12">
      <c r="A35" s="98">
        <v>2005</v>
      </c>
      <c r="B35" s="130">
        <v>637664</v>
      </c>
      <c r="C35" s="58">
        <v>699045</v>
      </c>
      <c r="D35" s="130">
        <v>348254</v>
      </c>
      <c r="E35" s="130">
        <v>415353</v>
      </c>
      <c r="F35" s="130">
        <v>134301</v>
      </c>
      <c r="G35" s="100">
        <v>154310</v>
      </c>
      <c r="H35" s="100">
        <v>39412</v>
      </c>
      <c r="I35" s="100">
        <v>18374</v>
      </c>
      <c r="J35" s="100">
        <v>66254</v>
      </c>
      <c r="K35" s="100">
        <v>300632</v>
      </c>
      <c r="L35" s="101">
        <f t="shared" si="0"/>
        <v>2813599</v>
      </c>
    </row>
    <row r="36" spans="1:12">
      <c r="A36" s="98">
        <v>2006</v>
      </c>
      <c r="B36" s="130">
        <v>715273</v>
      </c>
      <c r="C36" s="58">
        <v>758151</v>
      </c>
      <c r="D36" s="130">
        <v>369157</v>
      </c>
      <c r="E36" s="130">
        <v>449387</v>
      </c>
      <c r="F36" s="130">
        <v>158448</v>
      </c>
      <c r="G36" s="100">
        <v>170013</v>
      </c>
      <c r="H36" s="100">
        <v>45878</v>
      </c>
      <c r="I36" s="100">
        <v>20829</v>
      </c>
      <c r="J36" s="100">
        <v>181690</v>
      </c>
      <c r="K36" s="100">
        <v>232177</v>
      </c>
      <c r="L36" s="101">
        <f t="shared" si="0"/>
        <v>3101003</v>
      </c>
    </row>
    <row r="37" spans="1:12">
      <c r="A37" s="98">
        <v>2007</v>
      </c>
      <c r="B37" s="130">
        <v>810703</v>
      </c>
      <c r="C37" s="58">
        <v>841711</v>
      </c>
      <c r="D37" s="130">
        <v>438325</v>
      </c>
      <c r="E37" s="130">
        <v>522072</v>
      </c>
      <c r="F37" s="130">
        <v>194936</v>
      </c>
      <c r="G37" s="100">
        <v>176284</v>
      </c>
      <c r="H37" s="100">
        <v>58652</v>
      </c>
      <c r="I37" s="100">
        <v>23172</v>
      </c>
      <c r="J37" s="100">
        <v>273139</v>
      </c>
      <c r="K37" s="100">
        <v>204671</v>
      </c>
      <c r="L37" s="101">
        <f t="shared" si="0"/>
        <v>3543665</v>
      </c>
    </row>
    <row r="38" spans="1:12">
      <c r="A38" s="98">
        <v>2008</v>
      </c>
      <c r="B38" s="130">
        <v>911599</v>
      </c>
      <c r="C38" s="58">
        <v>906255</v>
      </c>
      <c r="D38" s="130">
        <v>471727</v>
      </c>
      <c r="E38" s="130">
        <v>586243</v>
      </c>
      <c r="F38" s="130">
        <v>241266</v>
      </c>
      <c r="G38" s="100">
        <v>184634</v>
      </c>
      <c r="H38" s="100">
        <v>70113</v>
      </c>
      <c r="I38" s="100">
        <v>19522</v>
      </c>
      <c r="J38" s="100">
        <v>320350</v>
      </c>
      <c r="K38" s="100">
        <v>180314</v>
      </c>
      <c r="L38" s="101">
        <f t="shared" si="0"/>
        <v>3892023</v>
      </c>
    </row>
    <row r="39" spans="1:12">
      <c r="A39" s="98">
        <v>2009</v>
      </c>
      <c r="B39" s="130">
        <v>931511</v>
      </c>
      <c r="C39" s="58">
        <v>925423</v>
      </c>
      <c r="D39" s="130">
        <v>470766</v>
      </c>
      <c r="E39" s="130">
        <v>601058</v>
      </c>
      <c r="F39" s="130">
        <v>220325</v>
      </c>
      <c r="G39" s="100">
        <v>229741</v>
      </c>
      <c r="H39" s="100">
        <v>90629</v>
      </c>
      <c r="I39" s="100">
        <v>22841</v>
      </c>
      <c r="J39" s="100">
        <v>277152</v>
      </c>
      <c r="K39" s="100">
        <v>226902</v>
      </c>
      <c r="L39" s="101">
        <f t="shared" si="0"/>
        <v>3996348</v>
      </c>
    </row>
    <row r="40" spans="1:12">
      <c r="A40" s="98">
        <v>2010</v>
      </c>
      <c r="B40" s="130">
        <v>949394</v>
      </c>
      <c r="C40" s="58">
        <v>965433</v>
      </c>
      <c r="D40" s="130">
        <v>523828</v>
      </c>
      <c r="E40" s="130">
        <v>637428</v>
      </c>
      <c r="F40" s="130">
        <v>219094</v>
      </c>
      <c r="G40" s="100">
        <v>252642</v>
      </c>
      <c r="H40" s="100">
        <v>107310</v>
      </c>
      <c r="I40" s="100">
        <v>25659</v>
      </c>
      <c r="J40" s="100">
        <v>336376</v>
      </c>
      <c r="K40" s="100">
        <v>193432</v>
      </c>
      <c r="L40" s="101">
        <f t="shared" si="0"/>
        <v>4210596</v>
      </c>
    </row>
    <row r="41" spans="1:12">
      <c r="A41" s="98">
        <v>2011</v>
      </c>
      <c r="B41" s="130">
        <v>978809</v>
      </c>
      <c r="C41" s="58">
        <v>1010138</v>
      </c>
      <c r="D41" s="130">
        <v>604758</v>
      </c>
      <c r="E41" s="130">
        <v>661404</v>
      </c>
      <c r="F41" s="130">
        <v>236712</v>
      </c>
      <c r="G41" s="100">
        <v>252579</v>
      </c>
      <c r="H41" s="100">
        <v>120156</v>
      </c>
      <c r="I41" s="100">
        <v>25412</v>
      </c>
      <c r="J41" s="100">
        <v>345758</v>
      </c>
      <c r="K41" s="100">
        <v>224701</v>
      </c>
      <c r="L41" s="101">
        <f t="shared" si="0"/>
        <v>4460427</v>
      </c>
    </row>
    <row r="42" spans="1:12">
      <c r="A42" s="98">
        <v>2012</v>
      </c>
      <c r="B42" s="130">
        <v>1002083</v>
      </c>
      <c r="C42" s="58">
        <v>1043396</v>
      </c>
      <c r="D42" s="130">
        <v>657148</v>
      </c>
      <c r="E42" s="130">
        <v>650065</v>
      </c>
      <c r="F42" s="130">
        <v>223850</v>
      </c>
      <c r="G42" s="100">
        <v>256710</v>
      </c>
      <c r="H42" s="100">
        <v>136070</v>
      </c>
      <c r="I42" s="100">
        <v>27345</v>
      </c>
      <c r="J42" s="100">
        <v>428556</v>
      </c>
      <c r="K42" s="100">
        <v>181056</v>
      </c>
      <c r="L42" s="101">
        <f t="shared" si="0"/>
        <v>4606279</v>
      </c>
    </row>
    <row r="43" spans="1:12">
      <c r="A43" s="98">
        <v>2013</v>
      </c>
      <c r="B43" s="130">
        <v>1024763</v>
      </c>
      <c r="C43" s="58">
        <v>1073801</v>
      </c>
      <c r="D43" s="130">
        <v>703060</v>
      </c>
      <c r="E43" s="130">
        <v>661275</v>
      </c>
      <c r="F43" s="130">
        <v>213267</v>
      </c>
      <c r="G43" s="100">
        <v>258973</v>
      </c>
      <c r="H43" s="100">
        <v>147732</v>
      </c>
      <c r="I43" s="100">
        <v>31888</v>
      </c>
      <c r="J43" s="100">
        <v>442363</v>
      </c>
      <c r="K43" s="100">
        <v>200808</v>
      </c>
      <c r="L43" s="101">
        <f t="shared" si="0"/>
        <v>4757930</v>
      </c>
    </row>
    <row r="44" spans="1:12" ht="12.75" customHeight="1">
      <c r="A44" s="98">
        <v>2014</v>
      </c>
      <c r="B44" s="130">
        <v>1111981</v>
      </c>
      <c r="C44" s="58">
        <v>1103358</v>
      </c>
      <c r="D44" s="130">
        <v>730062</v>
      </c>
      <c r="E44" s="130">
        <v>687474</v>
      </c>
      <c r="F44" s="130">
        <v>230069</v>
      </c>
      <c r="G44" s="100">
        <v>261594</v>
      </c>
      <c r="H44" s="100">
        <v>162885</v>
      </c>
      <c r="I44" s="100">
        <v>40094</v>
      </c>
      <c r="J44" s="100">
        <v>466323</v>
      </c>
      <c r="K44" s="100">
        <v>205539</v>
      </c>
      <c r="L44" s="101">
        <f t="shared" si="0"/>
        <v>4999379</v>
      </c>
    </row>
    <row r="45" spans="1:12" ht="12.75" customHeight="1">
      <c r="A45" s="98">
        <v>2015</v>
      </c>
      <c r="B45" s="130">
        <v>1169856</v>
      </c>
      <c r="C45" s="58">
        <v>1163127</v>
      </c>
      <c r="D45" s="130">
        <v>756642</v>
      </c>
      <c r="E45" s="130">
        <v>709140</v>
      </c>
      <c r="F45" s="130">
        <v>247129</v>
      </c>
      <c r="G45" s="100">
        <v>297131</v>
      </c>
      <c r="H45" s="100">
        <v>184733</v>
      </c>
      <c r="I45" s="100">
        <v>46278</v>
      </c>
      <c r="J45" s="100">
        <v>481132</v>
      </c>
      <c r="K45" s="100">
        <v>223443</v>
      </c>
      <c r="L45" s="101">
        <f t="shared" si="0"/>
        <v>5278611</v>
      </c>
    </row>
    <row r="46" spans="1:12" ht="12.75" customHeight="1">
      <c r="A46" s="98">
        <v>2016</v>
      </c>
      <c r="B46" s="130">
        <v>1227367</v>
      </c>
      <c r="C46" s="58">
        <v>1204796</v>
      </c>
      <c r="D46" s="130">
        <v>802977</v>
      </c>
      <c r="E46" s="130">
        <v>723811</v>
      </c>
      <c r="F46" s="130">
        <v>283056</v>
      </c>
      <c r="G46" s="100">
        <v>296213</v>
      </c>
      <c r="H46" s="100">
        <v>207546</v>
      </c>
      <c r="I46" s="100">
        <v>56247</v>
      </c>
      <c r="J46" s="100">
        <v>526672</v>
      </c>
      <c r="K46" s="100">
        <v>259938</v>
      </c>
      <c r="L46" s="101">
        <f t="shared" si="0"/>
        <v>5588623</v>
      </c>
    </row>
    <row r="47" spans="1:12" ht="12.75" customHeight="1">
      <c r="A47" s="98"/>
      <c r="B47" s="130"/>
      <c r="C47" s="58"/>
      <c r="D47" s="130"/>
      <c r="E47" s="130"/>
      <c r="F47" s="130"/>
      <c r="G47" s="100"/>
      <c r="H47" s="100"/>
      <c r="I47" s="100"/>
      <c r="J47" s="100"/>
      <c r="K47" s="100"/>
      <c r="L47" s="101"/>
    </row>
    <row r="48" spans="1:12" ht="14.25">
      <c r="A48" s="152">
        <v>1</v>
      </c>
      <c r="B48" s="28" t="s">
        <v>224</v>
      </c>
      <c r="D48" s="10"/>
      <c r="E48" s="10"/>
      <c r="F48" s="10"/>
      <c r="G48" s="10"/>
      <c r="H48" s="10"/>
      <c r="I48" s="10"/>
    </row>
    <row r="49" spans="1:12" ht="14.25">
      <c r="A49" s="152"/>
      <c r="B49" s="28" t="s">
        <v>229</v>
      </c>
      <c r="D49" s="10"/>
      <c r="E49" s="10"/>
      <c r="F49" s="10"/>
      <c r="G49" s="10"/>
      <c r="H49" s="10"/>
      <c r="I49" s="10"/>
    </row>
    <row r="50" spans="1:12" ht="14.25">
      <c r="A50" s="152">
        <v>2</v>
      </c>
      <c r="B50" s="28" t="s">
        <v>228</v>
      </c>
      <c r="D50" s="10"/>
      <c r="E50" s="10"/>
      <c r="F50" s="10"/>
      <c r="G50" s="10"/>
      <c r="H50" s="10"/>
      <c r="I50" s="10"/>
    </row>
    <row r="51" spans="1:12" ht="14.25">
      <c r="A51" s="152">
        <v>3</v>
      </c>
      <c r="B51" s="28" t="s">
        <v>226</v>
      </c>
      <c r="D51" s="10"/>
      <c r="E51" s="10"/>
      <c r="F51" s="10"/>
      <c r="G51" s="10"/>
      <c r="H51" s="10"/>
      <c r="I51" s="10"/>
    </row>
    <row r="52" spans="1:12" ht="14.25">
      <c r="A52" s="152">
        <v>4</v>
      </c>
      <c r="B52" s="28" t="s">
        <v>225</v>
      </c>
      <c r="D52" s="10"/>
      <c r="E52" s="10"/>
      <c r="F52" s="10"/>
      <c r="G52" s="10"/>
      <c r="H52" s="10"/>
      <c r="I52" s="10"/>
    </row>
    <row r="53" spans="1:12" ht="14.25">
      <c r="A53" s="152">
        <v>5</v>
      </c>
      <c r="B53" s="28" t="s">
        <v>263</v>
      </c>
      <c r="D53" s="10"/>
      <c r="E53" s="10"/>
      <c r="F53" s="10"/>
      <c r="G53" s="10"/>
      <c r="H53" s="10"/>
      <c r="I53" s="10"/>
    </row>
    <row r="54" spans="1:12" ht="14.25">
      <c r="A54" s="152">
        <v>6</v>
      </c>
      <c r="B54" s="28" t="s">
        <v>230</v>
      </c>
      <c r="D54" s="10"/>
      <c r="E54" s="10"/>
      <c r="F54" s="10"/>
      <c r="G54" s="10"/>
      <c r="H54" s="10"/>
      <c r="I54" s="10"/>
    </row>
    <row r="55" spans="1:12" ht="14.25">
      <c r="A55" s="152">
        <v>7</v>
      </c>
      <c r="B55" s="28" t="s">
        <v>261</v>
      </c>
      <c r="D55" s="10"/>
      <c r="E55" s="10"/>
      <c r="F55" s="10"/>
      <c r="G55" s="10"/>
      <c r="H55" s="10"/>
      <c r="I55" s="10"/>
    </row>
    <row r="56" spans="1:12" ht="15" customHeight="1">
      <c r="A56" t="s">
        <v>43</v>
      </c>
      <c r="B56" s="1"/>
      <c r="D56" s="1"/>
      <c r="E56" s="1"/>
      <c r="F56" s="1"/>
      <c r="G56" s="1"/>
      <c r="H56" s="1"/>
      <c r="I56" s="1"/>
    </row>
    <row r="57" spans="1:12">
      <c r="A57" s="7"/>
      <c r="B57" s="10"/>
      <c r="C57" s="7"/>
      <c r="D57" s="10"/>
      <c r="E57" s="10"/>
      <c r="F57" s="10"/>
      <c r="G57" s="10"/>
      <c r="H57" s="10"/>
      <c r="I57" s="10"/>
    </row>
    <row r="58" spans="1:12">
      <c r="A58" s="62"/>
      <c r="B58" s="3"/>
      <c r="C58" s="20"/>
      <c r="D58" s="3"/>
      <c r="E58" s="3"/>
      <c r="F58" s="3"/>
      <c r="I58" s="3"/>
      <c r="L58" s="8"/>
    </row>
    <row r="59" spans="1:12">
      <c r="A59" s="89"/>
      <c r="B59" s="3"/>
      <c r="C59" s="20"/>
      <c r="D59" s="3"/>
      <c r="E59" s="3"/>
      <c r="F59" s="3"/>
      <c r="I59" s="3"/>
      <c r="L59" s="8"/>
    </row>
    <row r="60" spans="1:12">
      <c r="A60" s="20"/>
      <c r="B60" s="3"/>
      <c r="C60" s="20"/>
      <c r="D60" s="3"/>
      <c r="E60" s="3"/>
      <c r="F60" s="3"/>
      <c r="I60" s="3"/>
      <c r="L60" s="8"/>
    </row>
    <row r="61" spans="1:12">
      <c r="A61" s="20"/>
      <c r="B61" s="3"/>
      <c r="C61" s="20"/>
      <c r="D61" s="3"/>
      <c r="E61" s="3"/>
      <c r="F61" s="3"/>
      <c r="I61" s="3"/>
      <c r="L61" s="8"/>
    </row>
    <row r="62" spans="1:12">
      <c r="A62" s="47"/>
      <c r="B62" s="3"/>
      <c r="C62" s="20"/>
      <c r="D62" s="3"/>
      <c r="E62" s="3"/>
      <c r="F62" s="3"/>
      <c r="G62" s="3"/>
      <c r="H62" s="3"/>
      <c r="I62" s="3"/>
      <c r="J62" s="8"/>
      <c r="K62" s="8"/>
      <c r="L62" s="8"/>
    </row>
    <row r="63" spans="1:12">
      <c r="A63" s="83"/>
      <c r="B63" s="3"/>
      <c r="C63" s="20"/>
      <c r="D63" s="3"/>
      <c r="E63" s="3"/>
      <c r="F63" s="3"/>
      <c r="G63" s="3"/>
      <c r="H63" s="3"/>
      <c r="I63" s="3"/>
      <c r="J63" s="8"/>
      <c r="K63" s="8"/>
      <c r="L63" s="8"/>
    </row>
    <row r="64" spans="1:12">
      <c r="A64" s="83"/>
      <c r="B64" s="3"/>
      <c r="C64" s="20"/>
      <c r="D64" s="3"/>
      <c r="E64" s="3"/>
      <c r="F64" s="3"/>
      <c r="G64" s="3"/>
      <c r="H64" s="3"/>
      <c r="I64" s="3"/>
      <c r="J64" s="8"/>
      <c r="K64" s="8"/>
      <c r="L64" s="8"/>
    </row>
    <row r="65" spans="1:12">
      <c r="A65" s="20"/>
      <c r="B65" s="3"/>
      <c r="C65" s="20"/>
      <c r="D65" s="3"/>
      <c r="E65" s="3"/>
      <c r="F65" s="3"/>
      <c r="I65" s="3"/>
      <c r="L65" s="8"/>
    </row>
    <row r="66" spans="1:12">
      <c r="A66" s="85"/>
      <c r="B66" s="3"/>
      <c r="C66" s="20"/>
      <c r="D66" s="3"/>
      <c r="E66" s="3"/>
      <c r="F66" s="3"/>
      <c r="G66" s="3"/>
      <c r="H66" s="3"/>
      <c r="I66" s="3"/>
      <c r="J66" s="8"/>
      <c r="K66" s="8"/>
      <c r="L66" s="8"/>
    </row>
    <row r="67" spans="1:12">
      <c r="A67" s="115"/>
      <c r="B67" s="3"/>
      <c r="C67" s="20"/>
      <c r="D67" s="3"/>
      <c r="E67" s="3"/>
      <c r="F67" s="3"/>
      <c r="G67" s="3"/>
      <c r="H67" s="3"/>
      <c r="I67" s="3"/>
      <c r="J67" s="8"/>
      <c r="K67" s="8"/>
      <c r="L67" s="8"/>
    </row>
    <row r="69" spans="1:12" ht="15" customHeight="1">
      <c r="B69" s="1"/>
      <c r="D69" s="1"/>
      <c r="E69" s="1"/>
      <c r="F69" s="1"/>
      <c r="G69" s="1"/>
      <c r="H69" s="1"/>
      <c r="I69" s="1"/>
    </row>
    <row r="70" spans="1:12" ht="15" customHeight="1">
      <c r="B70" s="1"/>
      <c r="D70" s="1"/>
      <c r="E70" s="1"/>
      <c r="F70" s="1"/>
      <c r="G70" s="1"/>
      <c r="H70" s="1"/>
      <c r="I70" s="1"/>
    </row>
    <row r="71" spans="1:12" ht="15" customHeight="1">
      <c r="B71" s="1"/>
      <c r="D71" s="1"/>
      <c r="E71" s="1"/>
      <c r="F71" s="1"/>
      <c r="G71" s="1"/>
      <c r="H71" s="1"/>
      <c r="I71" s="1"/>
    </row>
    <row r="72" spans="1:12" ht="15" customHeight="1">
      <c r="B72" s="1"/>
      <c r="D72" s="1"/>
      <c r="E72" s="1"/>
      <c r="F72" s="1"/>
      <c r="G72" s="1"/>
      <c r="H72" s="1"/>
      <c r="I72" s="1"/>
    </row>
    <row r="73" spans="1:12" ht="15" customHeight="1">
      <c r="B73" s="1"/>
      <c r="D73" s="1"/>
      <c r="E73" s="1"/>
      <c r="F73" s="1"/>
      <c r="G73" s="1"/>
      <c r="H73" s="1"/>
      <c r="I73" s="1"/>
    </row>
    <row r="74" spans="1:12" ht="15" customHeight="1">
      <c r="B74" s="1"/>
      <c r="D74" s="1"/>
      <c r="E74" s="1"/>
      <c r="F74" s="1"/>
      <c r="G74" s="1"/>
      <c r="H74" s="1"/>
      <c r="I74" s="1"/>
    </row>
    <row r="75" spans="1:12" ht="15" customHeight="1">
      <c r="B75" s="1"/>
      <c r="D75" s="1"/>
      <c r="E75" s="1"/>
      <c r="F75" s="1"/>
      <c r="G75" s="1"/>
      <c r="H75" s="1"/>
      <c r="I75" s="1"/>
    </row>
    <row r="76" spans="1:12" ht="15" customHeight="1">
      <c r="B76" s="1"/>
      <c r="D76" s="1"/>
      <c r="E76" s="1"/>
      <c r="F76" s="1"/>
      <c r="G76" s="1"/>
      <c r="H76" s="1"/>
      <c r="I76" s="1"/>
    </row>
    <row r="77" spans="1:12" ht="15" customHeight="1">
      <c r="B77" s="1"/>
      <c r="D77" s="1"/>
      <c r="E77" s="1"/>
      <c r="F77" s="1"/>
      <c r="G77" s="1"/>
      <c r="H77" s="1"/>
      <c r="I77" s="1"/>
    </row>
    <row r="78" spans="1:12" ht="15" customHeight="1">
      <c r="B78" s="1"/>
      <c r="D78" s="1"/>
      <c r="E78" s="1"/>
      <c r="F78" s="1"/>
      <c r="G78" s="1"/>
      <c r="H78" s="1"/>
      <c r="I78" s="1"/>
    </row>
    <row r="79" spans="1:12" ht="15" customHeight="1">
      <c r="B79" s="1"/>
      <c r="D79" s="1"/>
      <c r="E79" s="1"/>
      <c r="F79" s="1"/>
      <c r="G79" s="1"/>
      <c r="H79" s="1"/>
      <c r="I79" s="1"/>
    </row>
    <row r="80" spans="1:12" ht="15" customHeight="1">
      <c r="B80" s="1"/>
      <c r="D80" s="1"/>
      <c r="E80" s="1"/>
      <c r="F80" s="1"/>
      <c r="G80" s="1"/>
      <c r="H80" s="1"/>
      <c r="I80" s="1"/>
    </row>
    <row r="81" spans="2:9" ht="15" customHeight="1">
      <c r="B81" s="1"/>
      <c r="D81" s="1"/>
      <c r="E81" s="1"/>
      <c r="F81" s="1"/>
      <c r="G81" s="1"/>
      <c r="H81" s="1"/>
      <c r="I81" s="1"/>
    </row>
    <row r="82" spans="2:9" ht="15" customHeight="1">
      <c r="B82" s="1"/>
      <c r="D82" s="1"/>
      <c r="E82" s="1"/>
      <c r="F82" s="1"/>
      <c r="G82" s="1"/>
      <c r="H82" s="1"/>
      <c r="I82" s="1"/>
    </row>
    <row r="83" spans="2:9" ht="15" customHeight="1">
      <c r="B83" s="1"/>
      <c r="D83" s="1"/>
      <c r="E83" s="1"/>
      <c r="F83" s="1"/>
      <c r="G83" s="1"/>
      <c r="H83" s="1"/>
      <c r="I83" s="1"/>
    </row>
    <row r="84" spans="2:9" ht="15" customHeight="1">
      <c r="B84" s="1"/>
      <c r="D84" s="1"/>
      <c r="E84" s="1"/>
      <c r="F84" s="1"/>
      <c r="G84" s="1"/>
      <c r="H84" s="1"/>
      <c r="I84" s="1"/>
    </row>
    <row r="85" spans="2:9">
      <c r="B85" s="1"/>
      <c r="D85" s="1"/>
      <c r="E85" s="1"/>
      <c r="F85" s="1"/>
      <c r="G85" s="1"/>
      <c r="H85" s="1"/>
      <c r="I85" s="1"/>
    </row>
    <row r="86" spans="2:9">
      <c r="B86" s="1"/>
      <c r="D86" s="1"/>
      <c r="E86" s="1"/>
      <c r="F86" s="1"/>
      <c r="G86" s="1"/>
      <c r="H86" s="1"/>
      <c r="I86" s="1"/>
    </row>
    <row r="87" spans="2:9">
      <c r="B87" s="1"/>
      <c r="D87" s="1"/>
      <c r="E87" s="1"/>
      <c r="F87" s="1"/>
      <c r="G87" s="1"/>
      <c r="H87" s="1"/>
      <c r="I87" s="1"/>
    </row>
    <row r="88" spans="2:9">
      <c r="B88" s="1"/>
      <c r="D88" s="1"/>
      <c r="E88" s="1"/>
      <c r="F88" s="1"/>
      <c r="G88" s="1"/>
      <c r="H88" s="1"/>
      <c r="I88" s="1"/>
    </row>
    <row r="89" spans="2:9">
      <c r="B89" s="1"/>
      <c r="D89" s="1"/>
      <c r="E89" s="1"/>
      <c r="F89" s="1"/>
      <c r="G89" s="1"/>
      <c r="H89" s="1"/>
      <c r="I89" s="1"/>
    </row>
    <row r="90" spans="2:9">
      <c r="B90" s="1"/>
      <c r="D90" s="1"/>
      <c r="E90" s="1"/>
      <c r="F90" s="1"/>
      <c r="G90" s="1"/>
      <c r="H90" s="1"/>
      <c r="I90" s="1"/>
    </row>
    <row r="91" spans="2:9">
      <c r="B91" s="1"/>
      <c r="D91" s="1"/>
      <c r="E91" s="1"/>
      <c r="F91" s="1"/>
      <c r="G91" s="1"/>
      <c r="H91" s="1"/>
      <c r="I91" s="1"/>
    </row>
    <row r="92" spans="2:9">
      <c r="B92" s="1"/>
      <c r="D92" s="1"/>
      <c r="E92" s="1"/>
      <c r="F92" s="1"/>
      <c r="G92" s="1"/>
      <c r="H92" s="1"/>
      <c r="I92" s="1"/>
    </row>
    <row r="93" spans="2:9">
      <c r="B93" s="1"/>
      <c r="D93" s="1"/>
      <c r="E93" s="1"/>
      <c r="F93" s="1"/>
      <c r="G93" s="1"/>
      <c r="H93" s="1"/>
      <c r="I93" s="1"/>
    </row>
    <row r="94" spans="2:9">
      <c r="B94" s="1"/>
      <c r="D94" s="1"/>
      <c r="E94" s="1"/>
      <c r="F94" s="1"/>
      <c r="G94" s="1"/>
      <c r="H94" s="1"/>
      <c r="I94" s="1"/>
    </row>
    <row r="95" spans="2:9">
      <c r="B95" s="1"/>
      <c r="D95" s="1"/>
      <c r="E95" s="1"/>
      <c r="F95" s="1"/>
      <c r="G95" s="1"/>
      <c r="H95" s="1"/>
      <c r="I95" s="1"/>
    </row>
    <row r="96" spans="2:9">
      <c r="B96" s="1"/>
      <c r="D96" s="1"/>
      <c r="E96" s="1"/>
      <c r="F96" s="1"/>
      <c r="G96" s="1"/>
      <c r="H96" s="1"/>
      <c r="I96" s="1"/>
    </row>
    <row r="97" spans="2:9">
      <c r="B97" s="1"/>
      <c r="D97" s="1"/>
      <c r="E97" s="1"/>
      <c r="F97" s="1"/>
      <c r="G97" s="1"/>
      <c r="H97" s="1"/>
      <c r="I97" s="1"/>
    </row>
    <row r="98" spans="2:9">
      <c r="B98" s="1"/>
      <c r="D98" s="1"/>
      <c r="E98" s="1"/>
      <c r="F98" s="1"/>
      <c r="G98" s="1"/>
      <c r="H98" s="1"/>
      <c r="I98" s="1"/>
    </row>
    <row r="99" spans="2:9">
      <c r="B99" s="1"/>
      <c r="D99" s="1"/>
      <c r="E99" s="1"/>
      <c r="F99" s="1"/>
      <c r="G99" s="1"/>
      <c r="H99" s="1"/>
      <c r="I99" s="1"/>
    </row>
  </sheetData>
  <phoneticPr fontId="0" type="noConversion"/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workbookViewId="0">
      <selection activeCell="B6" sqref="B6:G9"/>
    </sheetView>
  </sheetViews>
  <sheetFormatPr defaultRowHeight="12.75"/>
  <cols>
    <col min="1" max="1" width="18.5703125" customWidth="1"/>
    <col min="2" max="2" width="9.28515625" bestFit="1" customWidth="1"/>
    <col min="3" max="3" width="9.85546875" bestFit="1" customWidth="1"/>
    <col min="4" max="5" width="13.28515625" bestFit="1" customWidth="1"/>
    <col min="6" max="6" width="8.42578125" customWidth="1"/>
    <col min="7" max="7" width="11" bestFit="1" customWidth="1"/>
  </cols>
  <sheetData>
    <row r="1" spans="1:12" ht="18" customHeight="1">
      <c r="A1" s="108" t="s">
        <v>311</v>
      </c>
      <c r="B1" s="108"/>
      <c r="C1" s="108"/>
      <c r="D1" s="108"/>
      <c r="E1" s="108"/>
      <c r="F1" s="108"/>
      <c r="G1" s="55"/>
    </row>
    <row r="2" spans="1:12">
      <c r="A2" s="36"/>
      <c r="B2" s="56"/>
      <c r="C2" s="56"/>
      <c r="D2" s="56"/>
      <c r="E2" s="56"/>
      <c r="F2" s="56"/>
      <c r="G2" s="56"/>
    </row>
    <row r="3" spans="1:12" ht="15" customHeight="1">
      <c r="A3" s="97"/>
      <c r="B3" s="153" t="s">
        <v>17</v>
      </c>
      <c r="C3" s="153" t="s">
        <v>17</v>
      </c>
      <c r="D3" s="153" t="s">
        <v>8</v>
      </c>
      <c r="E3" s="153" t="s">
        <v>55</v>
      </c>
      <c r="F3" s="153" t="s">
        <v>10</v>
      </c>
      <c r="G3" s="153" t="s">
        <v>11</v>
      </c>
      <c r="H3" s="7"/>
    </row>
    <row r="4" spans="1:12" ht="15" customHeight="1">
      <c r="A4" s="36"/>
      <c r="B4" s="153" t="s">
        <v>68</v>
      </c>
      <c r="C4" s="153" t="s">
        <v>68</v>
      </c>
      <c r="D4" s="217" t="s">
        <v>56</v>
      </c>
      <c r="E4" s="217" t="s">
        <v>57</v>
      </c>
      <c r="F4" s="153" t="s">
        <v>13</v>
      </c>
      <c r="G4" s="153" t="s">
        <v>14</v>
      </c>
      <c r="H4" s="16"/>
    </row>
    <row r="5" spans="1:12" ht="15" customHeight="1">
      <c r="A5" s="56"/>
      <c r="B5" s="154" t="s">
        <v>70</v>
      </c>
      <c r="C5" s="154" t="s">
        <v>71</v>
      </c>
      <c r="D5" s="154" t="s">
        <v>44</v>
      </c>
      <c r="E5" s="154" t="s">
        <v>44</v>
      </c>
      <c r="F5" s="154" t="s">
        <v>44</v>
      </c>
      <c r="G5" s="154" t="s">
        <v>44</v>
      </c>
      <c r="H5" s="7"/>
    </row>
    <row r="6" spans="1:12" ht="15" customHeight="1">
      <c r="A6" s="155" t="s">
        <v>40</v>
      </c>
      <c r="B6" s="156">
        <v>31596</v>
      </c>
      <c r="C6" s="156">
        <v>6778</v>
      </c>
      <c r="D6" s="156">
        <v>3034724</v>
      </c>
      <c r="E6" s="156">
        <v>1662402</v>
      </c>
      <c r="F6" s="111">
        <v>309597</v>
      </c>
      <c r="G6" s="156">
        <v>5881083</v>
      </c>
      <c r="H6" s="17"/>
    </row>
    <row r="7" spans="1:12" s="11" customFormat="1" ht="15" customHeight="1">
      <c r="A7" s="155" t="s">
        <v>18</v>
      </c>
      <c r="B7" s="112">
        <v>11759</v>
      </c>
      <c r="C7" s="112">
        <v>7046</v>
      </c>
      <c r="D7" s="112">
        <v>1963622</v>
      </c>
      <c r="E7" s="112">
        <v>829336</v>
      </c>
      <c r="F7" s="112">
        <v>136381</v>
      </c>
      <c r="G7" s="112">
        <v>2627580</v>
      </c>
    </row>
    <row r="8" spans="1:12" s="11" customFormat="1" ht="15" customHeight="1">
      <c r="A8" s="155" t="s">
        <v>31</v>
      </c>
      <c r="B8" s="112">
        <v>16260</v>
      </c>
      <c r="C8" s="112">
        <v>8221</v>
      </c>
      <c r="D8" s="112">
        <v>1453019</v>
      </c>
      <c r="E8" s="112">
        <v>962028</v>
      </c>
      <c r="F8" s="112">
        <v>140976</v>
      </c>
      <c r="G8" s="112">
        <v>2620646</v>
      </c>
      <c r="H8" s="17"/>
      <c r="K8" s="15"/>
      <c r="L8" s="15"/>
    </row>
    <row r="9" spans="1:12" ht="15" customHeight="1">
      <c r="A9" s="157" t="s">
        <v>155</v>
      </c>
      <c r="B9" s="158">
        <v>15231</v>
      </c>
      <c r="C9" s="158">
        <v>8143</v>
      </c>
      <c r="D9" s="158">
        <v>1507247</v>
      </c>
      <c r="E9" s="158">
        <v>792924</v>
      </c>
      <c r="F9" s="158">
        <v>129705</v>
      </c>
      <c r="G9" s="158">
        <v>2154203</v>
      </c>
      <c r="H9" s="7"/>
      <c r="K9" s="1"/>
      <c r="L9" s="1"/>
    </row>
    <row r="10" spans="1:12" ht="15" customHeight="1">
      <c r="A10" s="98" t="s">
        <v>5</v>
      </c>
      <c r="B10" s="124">
        <f>SUM(B6:B9)</f>
        <v>74846</v>
      </c>
      <c r="C10" s="124">
        <f t="shared" ref="C10:F10" si="0">SUM(C6:C9)</f>
        <v>30188</v>
      </c>
      <c r="D10" s="124">
        <f t="shared" si="0"/>
        <v>7958612</v>
      </c>
      <c r="E10" s="124">
        <f t="shared" si="0"/>
        <v>4246690</v>
      </c>
      <c r="F10" s="124">
        <f t="shared" si="0"/>
        <v>716659</v>
      </c>
      <c r="G10" s="124">
        <f>SUM(G6:G9)</f>
        <v>13283512</v>
      </c>
      <c r="H10" s="7"/>
      <c r="K10" s="1"/>
      <c r="L10" s="1"/>
    </row>
    <row r="11" spans="1:12">
      <c r="A11" s="36"/>
      <c r="B11" s="57"/>
      <c r="C11" s="57"/>
      <c r="D11" s="57"/>
      <c r="E11" s="57"/>
      <c r="F11" s="57"/>
      <c r="G11" s="57"/>
      <c r="H11" s="7"/>
      <c r="K11" s="1"/>
      <c r="L11" s="1"/>
    </row>
    <row r="12" spans="1:12">
      <c r="A12" s="159" t="s">
        <v>58</v>
      </c>
      <c r="B12" s="168"/>
      <c r="C12" s="168"/>
      <c r="D12" s="168"/>
      <c r="E12" s="168"/>
      <c r="F12" s="168"/>
      <c r="G12" s="168"/>
      <c r="H12" s="8"/>
      <c r="I12" s="8"/>
      <c r="J12" s="8"/>
    </row>
    <row r="13" spans="1:12">
      <c r="A13" s="159" t="s">
        <v>50</v>
      </c>
      <c r="B13" s="168"/>
      <c r="C13" s="168"/>
      <c r="D13" s="168"/>
      <c r="E13" s="168"/>
      <c r="F13" s="168"/>
      <c r="G13" s="168"/>
      <c r="H13" s="8"/>
      <c r="I13" s="8"/>
      <c r="J13" s="8"/>
    </row>
    <row r="14" spans="1:12">
      <c r="A14" s="159" t="s">
        <v>165</v>
      </c>
      <c r="B14" s="168"/>
      <c r="C14" s="168"/>
      <c r="D14" s="168"/>
      <c r="E14" s="168"/>
      <c r="F14" s="168"/>
      <c r="G14" s="168"/>
      <c r="H14" s="8"/>
      <c r="I14" s="8"/>
      <c r="J14" s="8"/>
    </row>
    <row r="15" spans="1:12">
      <c r="A15" s="159" t="s">
        <v>139</v>
      </c>
      <c r="B15" s="168"/>
      <c r="C15" s="168"/>
      <c r="D15" s="168"/>
      <c r="E15" s="168"/>
      <c r="F15" s="168"/>
      <c r="G15" s="168"/>
      <c r="H15" s="8"/>
      <c r="I15" s="8"/>
      <c r="J15" s="8"/>
    </row>
    <row r="16" spans="1:12" s="184" customFormat="1">
      <c r="A16" s="197" t="s">
        <v>140</v>
      </c>
      <c r="B16" s="198"/>
      <c r="C16" s="198"/>
      <c r="D16" s="198"/>
      <c r="E16" s="198"/>
      <c r="F16" s="198"/>
      <c r="G16" s="198"/>
      <c r="H16" s="199"/>
      <c r="I16" s="199"/>
      <c r="J16" s="199"/>
    </row>
    <row r="17" spans="1:7" ht="21.75" customHeight="1">
      <c r="A17" s="55" t="s">
        <v>53</v>
      </c>
      <c r="B17" s="111"/>
      <c r="C17" s="111"/>
      <c r="D17" s="111"/>
      <c r="E17" s="111"/>
      <c r="F17" s="111"/>
      <c r="G17" s="111"/>
    </row>
    <row r="18" spans="1:7" ht="15" customHeight="1">
      <c r="B18" s="1"/>
      <c r="C18" s="1"/>
      <c r="D18" s="1"/>
      <c r="E18" s="1"/>
      <c r="F18" s="1"/>
      <c r="G18" s="1"/>
    </row>
    <row r="19" spans="1:7" ht="15" customHeight="1">
      <c r="B19" s="1"/>
      <c r="C19" s="1"/>
      <c r="D19" s="1"/>
      <c r="E19" s="1"/>
      <c r="F19" s="1"/>
      <c r="G19" s="1"/>
    </row>
    <row r="20" spans="1:7" ht="15" customHeight="1">
      <c r="B20" s="1"/>
      <c r="C20" s="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</sheetData>
  <sortState ref="A6:G9">
    <sortCondition descending="1" ref="G6:G9"/>
  </sortState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4"/>
  <sheetViews>
    <sheetView showGridLines="0" zoomScaleNormal="100" workbookViewId="0">
      <selection activeCell="G18" sqref="G18"/>
    </sheetView>
  </sheetViews>
  <sheetFormatPr defaultRowHeight="12.75"/>
  <cols>
    <col min="1" max="1" width="26.7109375" customWidth="1"/>
    <col min="2" max="2" width="6.7109375" bestFit="1" customWidth="1"/>
    <col min="3" max="3" width="10" bestFit="1" customWidth="1"/>
    <col min="4" max="5" width="13.28515625" bestFit="1" customWidth="1"/>
    <col min="6" max="6" width="7.85546875" customWidth="1"/>
    <col min="7" max="7" width="11" bestFit="1" customWidth="1"/>
  </cols>
  <sheetData>
    <row r="1" spans="1:9" ht="18" customHeight="1">
      <c r="A1" s="108" t="s">
        <v>337</v>
      </c>
      <c r="B1" s="116"/>
      <c r="C1" s="116"/>
      <c r="D1" s="116"/>
      <c r="E1" s="116"/>
      <c r="F1" s="116"/>
      <c r="G1" s="116"/>
      <c r="H1" s="170"/>
      <c r="I1" s="5"/>
    </row>
    <row r="2" spans="1:9" ht="12.75" customHeight="1">
      <c r="A2" s="157"/>
      <c r="B2" s="157"/>
      <c r="C2" s="157"/>
      <c r="D2" s="157"/>
      <c r="E2" s="157"/>
      <c r="F2" s="157"/>
      <c r="G2" s="157"/>
      <c r="H2" s="170"/>
      <c r="I2" s="5"/>
    </row>
    <row r="3" spans="1:9" ht="15" customHeight="1">
      <c r="A3" s="218" t="s">
        <v>19</v>
      </c>
      <c r="B3" s="219" t="s">
        <v>7</v>
      </c>
      <c r="C3" s="219" t="s">
        <v>7</v>
      </c>
      <c r="D3" s="153" t="s">
        <v>8</v>
      </c>
      <c r="E3" s="153" t="s">
        <v>55</v>
      </c>
      <c r="F3" s="219" t="s">
        <v>10</v>
      </c>
      <c r="G3" s="219" t="s">
        <v>11</v>
      </c>
      <c r="H3" s="21"/>
      <c r="I3" s="5"/>
    </row>
    <row r="4" spans="1:9" ht="15" customHeight="1">
      <c r="A4" s="218" t="s">
        <v>51</v>
      </c>
      <c r="B4" s="219" t="s">
        <v>20</v>
      </c>
      <c r="C4" s="219" t="s">
        <v>120</v>
      </c>
      <c r="D4" s="219" t="s">
        <v>56</v>
      </c>
      <c r="E4" s="219" t="s">
        <v>57</v>
      </c>
      <c r="F4" s="219" t="s">
        <v>13</v>
      </c>
      <c r="G4" s="219" t="s">
        <v>14</v>
      </c>
      <c r="H4" s="25"/>
      <c r="I4" s="5"/>
    </row>
    <row r="5" spans="1:9" ht="15" customHeight="1">
      <c r="A5" s="163"/>
      <c r="B5" s="220"/>
      <c r="C5" s="220"/>
      <c r="D5" s="220" t="s">
        <v>44</v>
      </c>
      <c r="E5" s="220" t="s">
        <v>44</v>
      </c>
      <c r="F5" s="220" t="s">
        <v>44</v>
      </c>
      <c r="G5" s="220" t="s">
        <v>44</v>
      </c>
      <c r="H5" s="21"/>
      <c r="I5" s="5"/>
    </row>
    <row r="6" spans="1:9" ht="15" customHeight="1">
      <c r="A6" s="169" t="s">
        <v>247</v>
      </c>
      <c r="B6" s="112">
        <v>13</v>
      </c>
      <c r="C6" s="112">
        <v>180.67456647398845</v>
      </c>
      <c r="D6" s="112">
        <v>15759.972</v>
      </c>
      <c r="E6" s="112">
        <v>16932.098000000002</v>
      </c>
      <c r="F6" s="112">
        <v>1954.444</v>
      </c>
      <c r="G6" s="112">
        <v>19508.074000000001</v>
      </c>
      <c r="H6" s="21"/>
      <c r="I6" s="5"/>
    </row>
    <row r="7" spans="1:9" ht="15" customHeight="1">
      <c r="A7" s="169" t="s">
        <v>248</v>
      </c>
      <c r="B7" s="112">
        <v>8</v>
      </c>
      <c r="C7" s="112">
        <v>168.62312138728325</v>
      </c>
      <c r="D7" s="112">
        <v>9963.9740000000002</v>
      </c>
      <c r="E7" s="112">
        <v>10641.9</v>
      </c>
      <c r="F7" s="112">
        <v>2811.846</v>
      </c>
      <c r="G7" s="112">
        <v>13829.835999999999</v>
      </c>
      <c r="H7" s="21"/>
      <c r="I7" s="5"/>
    </row>
    <row r="8" spans="1:9" ht="15" customHeight="1">
      <c r="A8" s="162" t="s">
        <v>250</v>
      </c>
      <c r="B8" s="112">
        <v>6</v>
      </c>
      <c r="C8" s="112">
        <v>85.509826589595377</v>
      </c>
      <c r="D8" s="112">
        <v>7420.0429999999997</v>
      </c>
      <c r="E8" s="112">
        <v>7874.1629999999996</v>
      </c>
      <c r="F8" s="112">
        <v>1093.153</v>
      </c>
      <c r="G8" s="112">
        <v>9740.3639999999996</v>
      </c>
    </row>
    <row r="9" spans="1:9" ht="15" customHeight="1">
      <c r="A9" s="162" t="s">
        <v>251</v>
      </c>
      <c r="B9" s="112">
        <v>7</v>
      </c>
      <c r="C9" s="112">
        <v>98.6</v>
      </c>
      <c r="D9" s="112">
        <v>5204.7849999999999</v>
      </c>
      <c r="E9" s="112">
        <v>6636.21</v>
      </c>
      <c r="F9" s="112">
        <v>2481.114</v>
      </c>
      <c r="G9" s="112">
        <v>9480.5730000000003</v>
      </c>
    </row>
    <row r="10" spans="1:9" ht="15" customHeight="1">
      <c r="A10" s="169" t="s">
        <v>240</v>
      </c>
      <c r="B10" s="112">
        <v>7</v>
      </c>
      <c r="C10" s="112">
        <v>146</v>
      </c>
      <c r="D10" s="112">
        <v>7093</v>
      </c>
      <c r="E10" s="112">
        <v>7283</v>
      </c>
      <c r="F10" s="112">
        <v>1139</v>
      </c>
      <c r="G10" s="112">
        <v>9368</v>
      </c>
      <c r="H10" s="112"/>
      <c r="I10" s="5"/>
    </row>
    <row r="11" spans="1:9" ht="15" customHeight="1">
      <c r="A11" s="162" t="s">
        <v>273</v>
      </c>
      <c r="B11" s="55">
        <v>4</v>
      </c>
      <c r="C11" s="112">
        <v>46.444508670520229</v>
      </c>
      <c r="D11" s="112">
        <v>6228.625</v>
      </c>
      <c r="E11" s="112">
        <v>6978.1750000000002</v>
      </c>
      <c r="F11" s="112">
        <v>2211.08</v>
      </c>
      <c r="G11" s="112">
        <v>9238.4220000000005</v>
      </c>
    </row>
    <row r="12" spans="1:9" ht="15" customHeight="1">
      <c r="A12" s="55" t="s">
        <v>249</v>
      </c>
      <c r="B12" s="112">
        <v>5</v>
      </c>
      <c r="C12" s="112">
        <v>90.504624277456642</v>
      </c>
      <c r="D12" s="112">
        <v>6563.3230000000003</v>
      </c>
      <c r="E12" s="112">
        <v>6989.0219999999999</v>
      </c>
      <c r="F12" s="112">
        <v>1937.3209999999999</v>
      </c>
      <c r="G12" s="112">
        <v>9007.9549999999999</v>
      </c>
    </row>
    <row r="13" spans="1:9" ht="15" customHeight="1">
      <c r="A13" s="162" t="s">
        <v>252</v>
      </c>
      <c r="B13" s="112">
        <v>5</v>
      </c>
      <c r="C13" s="112">
        <v>100.01907514450868</v>
      </c>
      <c r="D13" s="112">
        <v>6488.8090000000002</v>
      </c>
      <c r="E13" s="112">
        <v>7288.5550000000003</v>
      </c>
      <c r="F13" s="112">
        <v>1404.877</v>
      </c>
      <c r="G13" s="112">
        <v>8757.1470000000008</v>
      </c>
    </row>
    <row r="14" spans="1:9" ht="15" customHeight="1">
      <c r="A14" s="169" t="s">
        <v>274</v>
      </c>
      <c r="B14" s="112">
        <v>4</v>
      </c>
      <c r="C14" s="112">
        <v>95.628901734104048</v>
      </c>
      <c r="D14" s="112">
        <v>5798.5550000000003</v>
      </c>
      <c r="E14" s="112">
        <v>7159.692</v>
      </c>
      <c r="F14" s="112">
        <v>1009.4643129999999</v>
      </c>
      <c r="G14" s="112">
        <v>8202.7557290000004</v>
      </c>
    </row>
    <row r="15" spans="1:9" ht="15" customHeight="1">
      <c r="A15" s="221" t="s">
        <v>254</v>
      </c>
      <c r="B15" s="158">
        <v>4</v>
      </c>
      <c r="C15" s="158">
        <v>78.318497109826595</v>
      </c>
      <c r="D15" s="158">
        <v>6080.9160000000002</v>
      </c>
      <c r="E15" s="158">
        <v>5594.2659999999996</v>
      </c>
      <c r="F15" s="158">
        <v>1380.614</v>
      </c>
      <c r="G15" s="158">
        <v>7961.0230000000001</v>
      </c>
    </row>
    <row r="16" spans="1:9" ht="15" customHeight="1">
      <c r="A16" s="218" t="s">
        <v>59</v>
      </c>
      <c r="B16" s="222">
        <f>SUM(B6:B15)</f>
        <v>63</v>
      </c>
      <c r="C16" s="222">
        <f t="shared" ref="C16:E16" si="0">SUM(C6:C15)</f>
        <v>1090.3231213872832</v>
      </c>
      <c r="D16" s="222">
        <f>SUM(D6:D15)</f>
        <v>76602.002000000008</v>
      </c>
      <c r="E16" s="222">
        <f t="shared" si="0"/>
        <v>83377.080999999991</v>
      </c>
      <c r="F16" s="222">
        <f>SUM(F6:F15)</f>
        <v>17422.913313000001</v>
      </c>
      <c r="G16" s="222">
        <f>SUM(G6:G15)</f>
        <v>105094.14972900001</v>
      </c>
      <c r="H16" s="48"/>
      <c r="I16" s="5"/>
    </row>
    <row r="17" spans="1:9" ht="9.75" customHeight="1">
      <c r="A17" s="162"/>
      <c r="B17" s="223"/>
      <c r="C17" s="223"/>
      <c r="D17" s="223"/>
      <c r="E17" s="223"/>
      <c r="F17" s="223"/>
      <c r="G17" s="223"/>
      <c r="H17" s="21"/>
      <c r="I17" s="5"/>
    </row>
    <row r="18" spans="1:9" ht="15" customHeight="1">
      <c r="A18" s="218" t="s">
        <v>283</v>
      </c>
      <c r="B18" s="224">
        <f>137+B10</f>
        <v>144</v>
      </c>
      <c r="C18" s="224">
        <f>1901+C10</f>
        <v>2047</v>
      </c>
      <c r="D18" s="224">
        <f>139252+D10</f>
        <v>146345</v>
      </c>
      <c r="E18" s="224">
        <f>157620+E10</f>
        <v>164903</v>
      </c>
      <c r="F18" s="224">
        <f>32179+F10</f>
        <v>33318</v>
      </c>
      <c r="G18" s="224">
        <f>193534+G10</f>
        <v>202902</v>
      </c>
      <c r="H18" s="21"/>
      <c r="I18" s="5"/>
    </row>
    <row r="19" spans="1:9" ht="9.75" customHeight="1">
      <c r="A19" s="116"/>
      <c r="B19" s="111"/>
      <c r="C19" s="111"/>
      <c r="D19" s="111"/>
      <c r="E19" s="111"/>
      <c r="F19" s="111"/>
      <c r="G19" s="111"/>
      <c r="H19" s="21"/>
      <c r="I19" s="5"/>
    </row>
    <row r="20" spans="1:9" ht="15">
      <c r="A20" s="159" t="s">
        <v>132</v>
      </c>
      <c r="B20" s="141"/>
      <c r="C20" s="141"/>
      <c r="D20" s="141"/>
      <c r="E20" s="141"/>
      <c r="F20" s="141"/>
      <c r="G20" s="141"/>
      <c r="H20" s="7"/>
      <c r="I20" s="5"/>
    </row>
    <row r="21" spans="1:9" ht="15">
      <c r="A21" s="159" t="s">
        <v>81</v>
      </c>
      <c r="B21" s="141"/>
      <c r="C21" s="141"/>
      <c r="D21" s="141"/>
      <c r="E21" s="141"/>
      <c r="F21" s="141"/>
      <c r="G21" s="141"/>
      <c r="H21" s="21"/>
      <c r="I21" s="5"/>
    </row>
    <row r="22" spans="1:9" ht="14.25" customHeight="1">
      <c r="A22" s="159" t="s">
        <v>133</v>
      </c>
      <c r="B22" s="141"/>
      <c r="C22" s="141"/>
      <c r="D22" s="141"/>
      <c r="E22" s="141"/>
      <c r="F22" s="141"/>
      <c r="G22" s="141"/>
      <c r="H22" s="21"/>
      <c r="I22" s="5"/>
    </row>
    <row r="23" spans="1:9" ht="14.25" customHeight="1">
      <c r="A23" s="159" t="s">
        <v>134</v>
      </c>
      <c r="B23" s="141"/>
      <c r="C23" s="141"/>
      <c r="D23" s="141"/>
      <c r="E23" s="141"/>
      <c r="F23" s="141"/>
      <c r="G23" s="141"/>
      <c r="H23" s="21"/>
      <c r="I23" s="5"/>
    </row>
    <row r="24" spans="1:9" ht="9.75" customHeight="1">
      <c r="A24" s="159"/>
      <c r="B24" s="141"/>
      <c r="C24" s="141"/>
      <c r="D24" s="141"/>
      <c r="E24" s="141"/>
      <c r="F24" s="141"/>
      <c r="G24" s="141"/>
      <c r="H24" s="21"/>
      <c r="I24" s="5"/>
    </row>
    <row r="25" spans="1:9" ht="13.5" customHeight="1">
      <c r="A25" s="162" t="s">
        <v>234</v>
      </c>
      <c r="B25" s="141"/>
      <c r="C25" s="141"/>
      <c r="D25" s="141"/>
      <c r="E25" s="141"/>
      <c r="F25" s="141"/>
      <c r="G25" s="141"/>
      <c r="H25" s="21"/>
      <c r="I25" s="5"/>
    </row>
    <row r="26" spans="1:9" ht="15" customHeight="1">
      <c r="A26" s="170"/>
      <c r="B26" s="171"/>
      <c r="C26" s="171"/>
      <c r="D26" s="171"/>
      <c r="E26" s="171"/>
      <c r="F26" s="171"/>
      <c r="G26" s="171"/>
      <c r="H26" s="5"/>
      <c r="I26" s="5"/>
    </row>
    <row r="27" spans="1:9" ht="15" customHeight="1">
      <c r="A27" s="170"/>
      <c r="B27" s="171"/>
      <c r="C27" s="171"/>
      <c r="D27" s="171"/>
      <c r="E27" s="171"/>
      <c r="F27" s="171"/>
      <c r="G27" s="171"/>
      <c r="H27" s="5"/>
      <c r="I27" s="5"/>
    </row>
    <row r="28" spans="1:9" ht="15" customHeight="1">
      <c r="A28" s="5"/>
      <c r="B28" s="59"/>
      <c r="C28" s="59"/>
      <c r="D28" s="59"/>
      <c r="E28" s="59"/>
      <c r="F28" s="59"/>
      <c r="G28" s="59"/>
      <c r="H28" s="5"/>
      <c r="I28" s="5"/>
    </row>
    <row r="29" spans="1:9" ht="15" customHeight="1">
      <c r="A29" s="5"/>
      <c r="B29" s="59"/>
      <c r="C29" s="59"/>
      <c r="D29" s="59"/>
      <c r="E29" s="59"/>
      <c r="F29" s="59"/>
      <c r="G29" s="59"/>
      <c r="H29" s="5"/>
      <c r="I29" s="5"/>
    </row>
    <row r="30" spans="1:9" ht="15" customHeight="1">
      <c r="A30" s="5"/>
      <c r="B30" s="59"/>
      <c r="C30" s="59"/>
      <c r="D30" s="59"/>
      <c r="E30" s="59"/>
      <c r="F30" s="59"/>
      <c r="G30" s="59"/>
      <c r="H30" s="5"/>
      <c r="I30" s="5"/>
    </row>
    <row r="31" spans="1:9" ht="15" customHeight="1">
      <c r="A31" s="5"/>
      <c r="B31" s="59"/>
      <c r="C31" s="59"/>
      <c r="D31" s="59"/>
      <c r="E31" s="59"/>
      <c r="F31" s="59"/>
      <c r="G31" s="59"/>
      <c r="H31" s="5"/>
      <c r="I31" s="5"/>
    </row>
    <row r="32" spans="1:9" ht="15" customHeight="1">
      <c r="A32" s="5"/>
      <c r="B32" s="59"/>
      <c r="C32" s="59"/>
      <c r="D32" s="59"/>
      <c r="E32" s="59"/>
      <c r="F32" s="59"/>
      <c r="G32" s="59"/>
      <c r="H32" s="5"/>
      <c r="I32" s="5"/>
    </row>
    <row r="33" spans="1:9" ht="15" customHeight="1">
      <c r="A33" s="5"/>
      <c r="B33" s="59"/>
      <c r="C33" s="59"/>
      <c r="D33" s="59"/>
      <c r="E33" s="59"/>
      <c r="F33" s="59"/>
      <c r="G33" s="59"/>
      <c r="H33" s="5"/>
      <c r="I33" s="5"/>
    </row>
    <row r="34" spans="1:9" ht="15" customHeight="1">
      <c r="A34" s="5"/>
      <c r="B34" s="59"/>
      <c r="C34" s="59"/>
      <c r="D34" s="59"/>
      <c r="E34" s="59"/>
      <c r="F34" s="59"/>
      <c r="G34" s="59"/>
      <c r="H34" s="5"/>
      <c r="I34" s="5"/>
    </row>
    <row r="35" spans="1:9" ht="15" customHeight="1">
      <c r="A35" s="5"/>
      <c r="B35" s="59"/>
      <c r="C35" s="59"/>
      <c r="D35" s="59"/>
      <c r="E35" s="59"/>
      <c r="F35" s="59"/>
      <c r="G35" s="59"/>
      <c r="H35" s="5"/>
      <c r="I35" s="5"/>
    </row>
    <row r="36" spans="1:9" ht="15" customHeight="1">
      <c r="A36" s="5"/>
      <c r="B36" s="59"/>
      <c r="C36" s="59"/>
      <c r="D36" s="59"/>
      <c r="E36" s="59"/>
      <c r="F36" s="59"/>
      <c r="G36" s="59"/>
      <c r="H36" s="5"/>
      <c r="I36" s="5"/>
    </row>
    <row r="37" spans="1:9" ht="15" customHeight="1">
      <c r="A37" s="5"/>
      <c r="B37" s="59"/>
      <c r="C37" s="59"/>
      <c r="D37" s="59"/>
      <c r="E37" s="59"/>
      <c r="F37" s="59"/>
      <c r="G37" s="59"/>
      <c r="H37" s="5"/>
      <c r="I37" s="5"/>
    </row>
    <row r="38" spans="1:9" ht="15" customHeight="1">
      <c r="A38" s="5"/>
      <c r="B38" s="59"/>
      <c r="C38" s="59"/>
      <c r="D38" s="59"/>
      <c r="E38" s="59"/>
      <c r="F38" s="59"/>
      <c r="G38" s="59"/>
      <c r="H38" s="5"/>
      <c r="I38" s="5"/>
    </row>
    <row r="39" spans="1:9" ht="15" customHeight="1">
      <c r="A39" s="5"/>
      <c r="B39" s="59"/>
      <c r="C39" s="59"/>
      <c r="D39" s="59"/>
      <c r="E39" s="59"/>
      <c r="F39" s="59"/>
      <c r="G39" s="59"/>
      <c r="H39" s="5"/>
      <c r="I39" s="5"/>
    </row>
    <row r="40" spans="1:9" ht="15" customHeight="1">
      <c r="A40" s="5"/>
      <c r="B40" s="59"/>
      <c r="C40" s="59"/>
      <c r="D40" s="59"/>
      <c r="E40" s="59"/>
      <c r="F40" s="59"/>
      <c r="G40" s="59"/>
      <c r="H40" s="5"/>
      <c r="I40" s="5"/>
    </row>
    <row r="41" spans="1:9" ht="15" customHeight="1">
      <c r="A41" s="5"/>
      <c r="B41" s="59"/>
      <c r="C41" s="59"/>
      <c r="D41" s="59"/>
      <c r="E41" s="59"/>
      <c r="F41" s="59"/>
      <c r="G41" s="59"/>
      <c r="H41" s="5"/>
      <c r="I41" s="5"/>
    </row>
    <row r="42" spans="1:9" ht="15" customHeight="1">
      <c r="A42" s="5"/>
      <c r="B42" s="59"/>
      <c r="C42" s="59"/>
      <c r="D42" s="59"/>
      <c r="E42" s="59"/>
      <c r="F42" s="59"/>
      <c r="G42" s="59"/>
      <c r="H42" s="5"/>
      <c r="I42" s="5"/>
    </row>
    <row r="43" spans="1:9" ht="15" customHeight="1">
      <c r="A43" s="5"/>
      <c r="B43" s="59"/>
      <c r="C43" s="59"/>
      <c r="D43" s="59"/>
      <c r="E43" s="59"/>
      <c r="F43" s="59"/>
      <c r="G43" s="59"/>
      <c r="H43" s="5"/>
      <c r="I43" s="5"/>
    </row>
    <row r="44" spans="1:9" ht="15" customHeight="1">
      <c r="A44" s="5"/>
      <c r="B44" s="59"/>
      <c r="C44" s="59"/>
      <c r="D44" s="59"/>
      <c r="E44" s="59"/>
      <c r="F44" s="59"/>
      <c r="G44" s="59"/>
      <c r="H44" s="5"/>
      <c r="I44" s="5"/>
    </row>
    <row r="45" spans="1:9" ht="15" customHeight="1">
      <c r="A45" s="5"/>
      <c r="B45" s="59"/>
      <c r="C45" s="59"/>
      <c r="D45" s="59"/>
      <c r="E45" s="59"/>
      <c r="F45" s="59"/>
      <c r="G45" s="59"/>
      <c r="H45" s="5"/>
      <c r="I45" s="5"/>
    </row>
    <row r="46" spans="1:9" ht="15" customHeight="1">
      <c r="A46" s="5"/>
      <c r="B46" s="59"/>
      <c r="C46" s="59"/>
      <c r="D46" s="59"/>
      <c r="E46" s="59"/>
      <c r="F46" s="59"/>
      <c r="G46" s="59"/>
      <c r="H46" s="5"/>
      <c r="I46" s="5"/>
    </row>
    <row r="47" spans="1:9" ht="15" customHeight="1">
      <c r="A47" s="5"/>
      <c r="B47" s="59"/>
      <c r="C47" s="59"/>
      <c r="D47" s="59"/>
      <c r="E47" s="59"/>
      <c r="F47" s="59"/>
      <c r="G47" s="59"/>
      <c r="H47" s="5"/>
      <c r="I47" s="5"/>
    </row>
    <row r="48" spans="1:9" ht="15" customHeight="1">
      <c r="A48" s="5"/>
      <c r="B48" s="59"/>
      <c r="C48" s="59"/>
      <c r="D48" s="59"/>
      <c r="E48" s="59"/>
      <c r="F48" s="59"/>
      <c r="G48" s="59"/>
      <c r="H48" s="5"/>
      <c r="I48" s="5"/>
    </row>
    <row r="49" spans="1:9" ht="15" customHeight="1">
      <c r="A49" s="5"/>
      <c r="B49" s="59"/>
      <c r="C49" s="59"/>
      <c r="D49" s="59"/>
      <c r="E49" s="59"/>
      <c r="F49" s="59"/>
      <c r="G49" s="59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workbookViewId="0">
      <selection activeCell="P13" sqref="P13"/>
    </sheetView>
  </sheetViews>
  <sheetFormatPr defaultRowHeight="12.75"/>
  <cols>
    <col min="1" max="1" width="6.42578125" customWidth="1"/>
    <col min="2" max="2" width="13" customWidth="1"/>
    <col min="3" max="3" width="11.42578125" customWidth="1"/>
    <col min="4" max="5" width="13" customWidth="1"/>
    <col min="8" max="9" width="9.140625" style="55"/>
  </cols>
  <sheetData>
    <row r="1" spans="1:9" ht="37.5" customHeight="1">
      <c r="A1" s="291" t="s">
        <v>78</v>
      </c>
      <c r="B1" s="292"/>
      <c r="C1" s="292"/>
      <c r="D1" s="292"/>
      <c r="E1" s="292"/>
      <c r="F1" s="292"/>
      <c r="G1" s="292"/>
      <c r="H1" s="123"/>
      <c r="I1" s="123"/>
    </row>
    <row r="2" spans="1:9" ht="8.25" customHeight="1">
      <c r="A2" s="262"/>
      <c r="B2" s="262"/>
      <c r="C2" s="262"/>
      <c r="D2" s="262"/>
      <c r="E2" s="237"/>
      <c r="F2" s="237"/>
      <c r="G2" s="237"/>
    </row>
    <row r="3" spans="1:9" ht="38.25">
      <c r="A3" s="263"/>
      <c r="B3" s="264" t="s">
        <v>73</v>
      </c>
      <c r="C3" s="265" t="s">
        <v>166</v>
      </c>
      <c r="D3" s="264" t="s">
        <v>121</v>
      </c>
      <c r="E3" s="264" t="s">
        <v>72</v>
      </c>
      <c r="F3" s="237"/>
      <c r="G3" s="237"/>
    </row>
    <row r="4" spans="1:9" ht="15" hidden="1" customHeight="1">
      <c r="A4" s="266">
        <v>33239</v>
      </c>
      <c r="B4" s="267">
        <v>-12005</v>
      </c>
      <c r="C4" s="267"/>
      <c r="D4" s="267">
        <v>35765</v>
      </c>
      <c r="E4" s="268">
        <v>1596242</v>
      </c>
      <c r="F4" s="237"/>
      <c r="G4" s="237"/>
    </row>
    <row r="5" spans="1:9" ht="13.5" customHeight="1">
      <c r="A5" s="269">
        <v>33604</v>
      </c>
      <c r="B5" s="270">
        <v>-38546</v>
      </c>
      <c r="C5" s="271" t="s">
        <v>154</v>
      </c>
      <c r="D5" s="270">
        <v>57571</v>
      </c>
      <c r="E5" s="272">
        <v>1518644</v>
      </c>
      <c r="F5" s="237"/>
      <c r="G5" s="237"/>
    </row>
    <row r="6" spans="1:9" ht="13.5" customHeight="1">
      <c r="A6" s="269">
        <v>33970</v>
      </c>
      <c r="B6" s="270">
        <v>-16122</v>
      </c>
      <c r="C6" s="271" t="s">
        <v>154</v>
      </c>
      <c r="D6" s="270">
        <v>46427</v>
      </c>
      <c r="E6" s="272">
        <v>1454643</v>
      </c>
      <c r="F6" s="238"/>
      <c r="G6" s="238"/>
      <c r="H6" s="111"/>
    </row>
    <row r="7" spans="1:9" ht="13.5" customHeight="1">
      <c r="A7" s="269">
        <v>34335</v>
      </c>
      <c r="B7" s="270">
        <v>12225</v>
      </c>
      <c r="C7" s="271" t="s">
        <v>154</v>
      </c>
      <c r="D7" s="270">
        <v>14637</v>
      </c>
      <c r="E7" s="272">
        <v>1456708</v>
      </c>
      <c r="F7" s="238"/>
      <c r="G7" s="238"/>
      <c r="H7" s="111"/>
    </row>
    <row r="8" spans="1:9" ht="13.5" customHeight="1">
      <c r="A8" s="269">
        <v>34700</v>
      </c>
      <c r="B8" s="270">
        <v>18520</v>
      </c>
      <c r="C8" s="271" t="s">
        <v>154</v>
      </c>
      <c r="D8" s="270">
        <v>9070</v>
      </c>
      <c r="E8" s="272">
        <v>1584983</v>
      </c>
      <c r="F8" s="238"/>
      <c r="G8" s="238"/>
      <c r="H8" s="111"/>
    </row>
    <row r="9" spans="1:9" ht="13.5" customHeight="1">
      <c r="A9" s="269">
        <v>35065</v>
      </c>
      <c r="B9" s="270">
        <v>23976</v>
      </c>
      <c r="C9" s="240">
        <v>2367</v>
      </c>
      <c r="D9" s="270">
        <v>4790</v>
      </c>
      <c r="E9" s="272">
        <v>1861635</v>
      </c>
      <c r="F9" s="238"/>
      <c r="G9" s="238"/>
      <c r="H9" s="111"/>
    </row>
    <row r="10" spans="1:9" ht="13.5" customHeight="1">
      <c r="A10" s="269">
        <v>35431</v>
      </c>
      <c r="B10" s="270">
        <v>15852</v>
      </c>
      <c r="C10" s="240">
        <v>6042</v>
      </c>
      <c r="D10" s="270">
        <v>4631</v>
      </c>
      <c r="E10" s="272">
        <v>2145194</v>
      </c>
      <c r="F10" s="238"/>
      <c r="G10" s="238"/>
      <c r="H10" s="111"/>
    </row>
    <row r="11" spans="1:9" ht="13.5" customHeight="1">
      <c r="A11" s="269">
        <v>35796</v>
      </c>
      <c r="B11" s="270">
        <v>23082</v>
      </c>
      <c r="C11" s="240">
        <v>13675</v>
      </c>
      <c r="D11" s="270">
        <v>3696</v>
      </c>
      <c r="E11" s="272">
        <v>2410481</v>
      </c>
      <c r="F11" s="238"/>
      <c r="G11" s="238"/>
      <c r="H11" s="111"/>
    </row>
    <row r="12" spans="1:9" ht="13.5" customHeight="1">
      <c r="A12" s="269">
        <v>36161</v>
      </c>
      <c r="B12" s="270">
        <v>18377</v>
      </c>
      <c r="C12" s="240">
        <v>10291</v>
      </c>
      <c r="D12" s="270">
        <v>421</v>
      </c>
      <c r="E12" s="272">
        <v>2466718</v>
      </c>
      <c r="F12" s="238"/>
      <c r="G12" s="238"/>
      <c r="H12" s="111"/>
    </row>
    <row r="13" spans="1:9" ht="13.5" customHeight="1">
      <c r="A13" s="269">
        <v>36526</v>
      </c>
      <c r="B13" s="270">
        <v>25905</v>
      </c>
      <c r="C13" s="240">
        <v>6392</v>
      </c>
      <c r="D13" s="270">
        <v>1265</v>
      </c>
      <c r="E13" s="272">
        <v>2883511</v>
      </c>
      <c r="F13" s="238"/>
      <c r="G13" s="238"/>
      <c r="H13" s="111"/>
    </row>
    <row r="14" spans="1:9" ht="13.5" customHeight="1">
      <c r="A14" s="269">
        <v>36892</v>
      </c>
      <c r="B14" s="270">
        <v>29572</v>
      </c>
      <c r="C14" s="240">
        <v>5284</v>
      </c>
      <c r="D14" s="270">
        <v>3257</v>
      </c>
      <c r="E14" s="272">
        <v>3145393</v>
      </c>
      <c r="F14" s="238"/>
      <c r="G14" s="238"/>
      <c r="H14" s="111"/>
    </row>
    <row r="15" spans="1:9" ht="13.5" customHeight="1">
      <c r="A15" s="273">
        <v>37621</v>
      </c>
      <c r="B15" s="270">
        <v>15074</v>
      </c>
      <c r="C15" s="240">
        <v>5741</v>
      </c>
      <c r="D15" s="270">
        <v>3603</v>
      </c>
      <c r="E15" s="274">
        <v>3288175</v>
      </c>
      <c r="F15" s="238"/>
      <c r="G15" s="238"/>
      <c r="H15" s="111"/>
    </row>
    <row r="16" spans="1:9" ht="13.5" customHeight="1">
      <c r="A16" s="269">
        <v>37986</v>
      </c>
      <c r="B16" s="270">
        <v>22276</v>
      </c>
      <c r="C16" s="240">
        <v>8582</v>
      </c>
      <c r="D16" s="270">
        <v>2641</v>
      </c>
      <c r="E16" s="274">
        <v>3290634</v>
      </c>
      <c r="F16" s="238"/>
      <c r="G16" s="238"/>
      <c r="H16" s="111"/>
    </row>
    <row r="17" spans="1:9" ht="13.5" customHeight="1">
      <c r="A17" s="269">
        <v>37987</v>
      </c>
      <c r="B17" s="270">
        <v>36836</v>
      </c>
      <c r="C17" s="240">
        <v>21078</v>
      </c>
      <c r="D17" s="270">
        <v>1565</v>
      </c>
      <c r="E17" s="275">
        <v>3879110</v>
      </c>
      <c r="F17" s="238"/>
      <c r="G17" s="238"/>
      <c r="H17" s="111"/>
    </row>
    <row r="18" spans="1:9" ht="13.5" customHeight="1">
      <c r="A18" s="269">
        <v>38354</v>
      </c>
      <c r="B18" s="270">
        <v>27053</v>
      </c>
      <c r="C18" s="276">
        <v>9643</v>
      </c>
      <c r="D18" s="270">
        <v>1178</v>
      </c>
      <c r="E18" s="275">
        <v>4539904</v>
      </c>
      <c r="F18" s="238"/>
      <c r="G18" s="238"/>
      <c r="H18" s="111"/>
    </row>
    <row r="19" spans="1:9" ht="13.5" customHeight="1">
      <c r="A19" s="269">
        <v>39081</v>
      </c>
      <c r="B19" s="270">
        <v>73911</v>
      </c>
      <c r="C19" s="276">
        <v>48625</v>
      </c>
      <c r="D19" s="270">
        <v>341</v>
      </c>
      <c r="E19" s="275">
        <v>5088692</v>
      </c>
      <c r="F19" s="238"/>
      <c r="G19" s="238"/>
      <c r="H19" s="111"/>
    </row>
    <row r="20" spans="1:9" ht="13.5" customHeight="1">
      <c r="A20" s="269">
        <v>39447</v>
      </c>
      <c r="B20" s="274">
        <v>49566</v>
      </c>
      <c r="C20" s="276">
        <v>25159</v>
      </c>
      <c r="D20" s="262">
        <v>984</v>
      </c>
      <c r="E20" s="274">
        <v>6026259</v>
      </c>
      <c r="F20" s="238"/>
      <c r="G20" s="238"/>
      <c r="H20" s="111"/>
    </row>
    <row r="21" spans="1:9" ht="13.5" customHeight="1">
      <c r="A21" s="269">
        <v>39813</v>
      </c>
      <c r="B21" s="274">
        <v>42140</v>
      </c>
      <c r="C21" s="276">
        <v>24335</v>
      </c>
      <c r="D21" s="270">
        <v>9139</v>
      </c>
      <c r="E21" s="274">
        <v>7384539</v>
      </c>
      <c r="F21" s="238"/>
      <c r="G21" s="238"/>
      <c r="H21" s="111"/>
    </row>
    <row r="22" spans="1:9" ht="13.5" customHeight="1">
      <c r="A22" s="269">
        <v>40178</v>
      </c>
      <c r="B22" s="274">
        <v>37042</v>
      </c>
      <c r="C22" s="276">
        <v>17122</v>
      </c>
      <c r="D22" s="270">
        <v>13227</v>
      </c>
      <c r="E22" s="274">
        <v>6917147</v>
      </c>
      <c r="F22" s="238"/>
      <c r="G22" s="238"/>
      <c r="H22" s="111"/>
    </row>
    <row r="23" spans="1:9" ht="13.5" customHeight="1">
      <c r="A23" s="269">
        <v>40543</v>
      </c>
      <c r="B23" s="274">
        <v>51323</v>
      </c>
      <c r="C23" s="276">
        <v>28250</v>
      </c>
      <c r="D23" s="270">
        <v>4329</v>
      </c>
      <c r="E23" s="274">
        <v>6919515</v>
      </c>
      <c r="F23" s="238"/>
      <c r="G23" s="238"/>
      <c r="H23" s="111"/>
    </row>
    <row r="24" spans="1:9" ht="13.5" customHeight="1">
      <c r="A24" s="269">
        <v>40908</v>
      </c>
      <c r="B24" s="274">
        <v>57470</v>
      </c>
      <c r="C24" s="276">
        <v>28956</v>
      </c>
      <c r="D24" s="270">
        <v>4192</v>
      </c>
      <c r="E24" s="274">
        <v>7542725</v>
      </c>
      <c r="F24" s="238"/>
      <c r="G24" s="238"/>
      <c r="H24" s="111"/>
    </row>
    <row r="25" spans="1:9" ht="13.5" customHeight="1">
      <c r="A25" s="269">
        <v>41274</v>
      </c>
      <c r="B25" s="274">
        <v>83210</v>
      </c>
      <c r="C25" s="276">
        <v>46557</v>
      </c>
      <c r="D25" s="270">
        <v>5148</v>
      </c>
      <c r="E25" s="274">
        <v>7793176</v>
      </c>
      <c r="F25" s="238"/>
      <c r="G25" s="238"/>
      <c r="H25" s="111"/>
    </row>
    <row r="26" spans="1:9" ht="13.5" customHeight="1">
      <c r="A26" s="269">
        <v>41639</v>
      </c>
      <c r="B26" s="274">
        <v>77665</v>
      </c>
      <c r="C26" s="276">
        <v>37620</v>
      </c>
      <c r="D26" s="270">
        <v>5389</v>
      </c>
      <c r="E26" s="274">
        <v>8078112</v>
      </c>
      <c r="F26" s="238"/>
      <c r="G26" s="238"/>
      <c r="H26" s="111"/>
    </row>
    <row r="27" spans="1:9" ht="13.5" customHeight="1">
      <c r="A27" s="269">
        <v>42004</v>
      </c>
      <c r="B27" s="274">
        <v>100699</v>
      </c>
      <c r="C27" s="276">
        <v>54869</v>
      </c>
      <c r="D27" s="270">
        <v>6159</v>
      </c>
      <c r="E27" s="274">
        <v>9182099</v>
      </c>
      <c r="F27" s="238"/>
      <c r="G27" s="238"/>
      <c r="H27" s="111"/>
    </row>
    <row r="28" spans="1:9" ht="13.5" customHeight="1">
      <c r="A28" s="277">
        <v>42369</v>
      </c>
      <c r="B28" s="278">
        <v>91281</v>
      </c>
      <c r="C28" s="279">
        <v>52646</v>
      </c>
      <c r="D28" s="280">
        <v>6598</v>
      </c>
      <c r="E28" s="278">
        <v>8871090</v>
      </c>
      <c r="F28" s="238"/>
      <c r="G28" s="238"/>
      <c r="H28" s="111"/>
    </row>
    <row r="29" spans="1:9">
      <c r="A29" s="281"/>
      <c r="B29" s="282"/>
      <c r="C29" s="283"/>
      <c r="D29" s="284"/>
      <c r="E29" s="238"/>
      <c r="F29" s="238"/>
      <c r="G29" s="238"/>
      <c r="H29" s="111"/>
    </row>
    <row r="30" spans="1:9">
      <c r="A30" s="285" t="s">
        <v>192</v>
      </c>
      <c r="B30" s="286"/>
      <c r="C30" s="286"/>
      <c r="D30" s="286"/>
      <c r="E30" s="286"/>
      <c r="F30" s="286"/>
      <c r="G30" s="286"/>
      <c r="H30" s="122"/>
      <c r="I30" s="122"/>
    </row>
    <row r="31" spans="1:9" ht="9.75" customHeight="1">
      <c r="A31" s="287" t="s">
        <v>193</v>
      </c>
      <c r="B31" s="286"/>
      <c r="C31" s="286"/>
      <c r="D31" s="286"/>
      <c r="E31" s="286"/>
      <c r="F31" s="286"/>
      <c r="G31" s="286"/>
      <c r="H31" s="122"/>
      <c r="I31" s="122"/>
    </row>
    <row r="32" spans="1:9" ht="12.75" customHeight="1">
      <c r="A32" s="288" t="s">
        <v>79</v>
      </c>
      <c r="B32" s="289"/>
      <c r="C32" s="289"/>
      <c r="D32" s="238"/>
      <c r="E32" s="238"/>
      <c r="F32" s="238"/>
      <c r="G32" s="238"/>
      <c r="H32" s="111"/>
    </row>
    <row r="33" spans="1:8" ht="12.75" customHeight="1">
      <c r="A33" s="288" t="s">
        <v>122</v>
      </c>
      <c r="B33" s="289"/>
      <c r="C33" s="289"/>
      <c r="D33" s="238"/>
      <c r="E33" s="238"/>
      <c r="F33" s="238"/>
      <c r="G33" s="238"/>
      <c r="H33" s="111"/>
    </row>
    <row r="34" spans="1:8" ht="18.75" customHeight="1">
      <c r="A34" s="237" t="s">
        <v>63</v>
      </c>
      <c r="B34" s="290"/>
      <c r="C34" s="290"/>
      <c r="D34" s="238"/>
      <c r="E34" s="238"/>
      <c r="F34" s="238"/>
      <c r="G34" s="238"/>
      <c r="H34" s="111"/>
    </row>
    <row r="35" spans="1:8" ht="15" customHeight="1">
      <c r="B35" s="1"/>
      <c r="C35" s="1"/>
      <c r="D35" s="1"/>
      <c r="E35" s="1"/>
      <c r="F35" s="1"/>
      <c r="G35" s="1"/>
      <c r="H35" s="111"/>
    </row>
    <row r="36" spans="1:8" ht="15" customHeight="1">
      <c r="B36" s="1"/>
      <c r="C36" s="1"/>
      <c r="D36" s="1"/>
      <c r="E36" s="1"/>
      <c r="F36" s="1"/>
      <c r="G36" s="1"/>
      <c r="H36" s="111"/>
    </row>
    <row r="37" spans="1:8" ht="15" customHeight="1">
      <c r="B37" s="1"/>
      <c r="C37" s="1"/>
      <c r="D37" s="1"/>
      <c r="E37" s="1"/>
      <c r="F37" s="1"/>
      <c r="G37" s="1"/>
      <c r="H37" s="111"/>
    </row>
    <row r="38" spans="1:8" ht="15" customHeight="1">
      <c r="B38" s="1"/>
      <c r="C38" s="1"/>
      <c r="D38" s="1"/>
      <c r="E38" s="1"/>
      <c r="F38" s="1"/>
      <c r="G38" s="1"/>
      <c r="H38" s="111"/>
    </row>
    <row r="39" spans="1:8" ht="15" customHeight="1">
      <c r="B39" s="1"/>
      <c r="C39" s="1"/>
      <c r="D39" s="1"/>
      <c r="E39" s="1"/>
      <c r="F39" s="1"/>
      <c r="G39" s="1"/>
      <c r="H39" s="111"/>
    </row>
    <row r="40" spans="1:8" ht="15" customHeight="1">
      <c r="B40" s="1"/>
      <c r="C40" s="1"/>
      <c r="D40" s="1"/>
      <c r="E40" s="1"/>
      <c r="F40" s="1"/>
      <c r="G40" s="1"/>
      <c r="H40" s="111"/>
    </row>
    <row r="41" spans="1:8">
      <c r="B41" s="1"/>
      <c r="C41" s="1"/>
      <c r="D41" s="1"/>
      <c r="E41" s="1"/>
      <c r="F41" s="1"/>
      <c r="G41" s="1"/>
      <c r="H41" s="111"/>
    </row>
    <row r="42" spans="1:8">
      <c r="B42" s="1"/>
      <c r="C42" s="1"/>
      <c r="D42" s="1"/>
      <c r="E42" s="1"/>
      <c r="F42" s="1"/>
      <c r="G42" s="1"/>
      <c r="H42" s="111"/>
    </row>
    <row r="43" spans="1:8">
      <c r="B43" s="1"/>
      <c r="C43" s="1"/>
      <c r="D43" s="1"/>
      <c r="E43" s="1"/>
      <c r="F43" s="1"/>
      <c r="G43" s="1"/>
      <c r="H43" s="111"/>
    </row>
    <row r="44" spans="1:8">
      <c r="A44" s="7"/>
      <c r="B44" s="10"/>
      <c r="C44" s="10"/>
      <c r="D44" s="10"/>
      <c r="E44" s="10"/>
      <c r="F44" s="1"/>
      <c r="G44" s="1"/>
      <c r="H44" s="111"/>
    </row>
    <row r="45" spans="1:8" ht="15.75">
      <c r="A45" s="32"/>
      <c r="B45" s="10"/>
      <c r="C45" s="10"/>
      <c r="D45" s="10"/>
      <c r="E45" s="10"/>
      <c r="F45" s="1"/>
      <c r="G45" s="1"/>
      <c r="H45" s="111"/>
    </row>
    <row r="46" spans="1:8">
      <c r="A46" s="7"/>
      <c r="B46" s="10"/>
      <c r="C46" s="10"/>
      <c r="D46" s="10"/>
      <c r="E46" s="10"/>
      <c r="F46" s="1"/>
      <c r="G46" s="1"/>
      <c r="H46" s="111"/>
    </row>
    <row r="47" spans="1:8">
      <c r="A47" s="7"/>
      <c r="B47" s="10"/>
      <c r="C47" s="10"/>
      <c r="D47" s="10"/>
      <c r="E47" s="10"/>
      <c r="F47" s="1"/>
      <c r="G47" s="1"/>
      <c r="H47" s="111"/>
    </row>
    <row r="48" spans="1:8">
      <c r="A48" s="7"/>
      <c r="B48" s="10"/>
      <c r="C48" s="10"/>
      <c r="D48" s="10"/>
      <c r="E48" s="10"/>
      <c r="F48" s="1"/>
      <c r="G48" s="1"/>
      <c r="H48" s="111"/>
    </row>
    <row r="49" spans="1:8">
      <c r="A49" s="7"/>
      <c r="B49" s="10"/>
      <c r="C49" s="10"/>
      <c r="D49" s="10"/>
      <c r="E49" s="10"/>
      <c r="F49" s="1"/>
      <c r="G49" s="1"/>
      <c r="H49" s="111"/>
    </row>
    <row r="50" spans="1:8">
      <c r="A50" s="7"/>
      <c r="B50" s="10"/>
      <c r="C50" s="10"/>
      <c r="D50" s="10"/>
      <c r="E50" s="10"/>
      <c r="F50" s="1"/>
      <c r="G50" s="1"/>
      <c r="H50" s="111"/>
    </row>
    <row r="51" spans="1:8">
      <c r="A51" s="7"/>
      <c r="B51" s="10"/>
      <c r="C51" s="10"/>
      <c r="D51" s="10"/>
      <c r="E51" s="10"/>
      <c r="F51" s="1"/>
      <c r="G51" s="1"/>
      <c r="H51" s="111"/>
    </row>
    <row r="52" spans="1:8">
      <c r="A52" s="7"/>
      <c r="B52" s="10"/>
      <c r="C52" s="10"/>
      <c r="D52" s="10"/>
      <c r="E52" s="10"/>
      <c r="F52" s="1"/>
      <c r="G52" s="1"/>
      <c r="H52" s="111"/>
    </row>
    <row r="53" spans="1:8">
      <c r="A53" s="7"/>
      <c r="B53" s="10"/>
      <c r="C53" s="10"/>
      <c r="D53" s="10"/>
      <c r="E53" s="10"/>
      <c r="F53" s="1"/>
      <c r="G53" s="1"/>
      <c r="H53" s="111"/>
    </row>
    <row r="54" spans="1:8">
      <c r="A54" s="7"/>
      <c r="B54" s="10"/>
      <c r="C54" s="10"/>
      <c r="D54" s="10"/>
      <c r="E54" s="10"/>
      <c r="F54" s="1"/>
      <c r="G54" s="1"/>
      <c r="H54" s="111"/>
    </row>
    <row r="55" spans="1:8">
      <c r="A55" s="7"/>
      <c r="B55" s="10"/>
      <c r="C55" s="10"/>
      <c r="D55" s="10"/>
      <c r="E55" s="10"/>
      <c r="F55" s="1"/>
      <c r="G55" s="1"/>
      <c r="H55" s="111"/>
    </row>
    <row r="56" spans="1:8">
      <c r="A56" s="7"/>
      <c r="B56" s="10"/>
      <c r="C56" s="10"/>
      <c r="D56" s="10"/>
      <c r="E56" s="10"/>
      <c r="F56" s="1"/>
      <c r="G56" s="1"/>
      <c r="H56" s="111"/>
    </row>
    <row r="57" spans="1:8">
      <c r="A57" s="7"/>
      <c r="B57" s="10"/>
      <c r="C57" s="10"/>
      <c r="D57" s="10"/>
      <c r="E57" s="10"/>
      <c r="F57" s="1"/>
      <c r="G57" s="1"/>
      <c r="H57" s="111"/>
    </row>
    <row r="58" spans="1:8">
      <c r="A58" s="7"/>
      <c r="B58" s="10"/>
      <c r="C58" s="10"/>
      <c r="D58" s="10"/>
      <c r="E58" s="10"/>
      <c r="F58" s="1"/>
      <c r="G58" s="1"/>
      <c r="H58" s="111"/>
    </row>
    <row r="59" spans="1:8">
      <c r="A59" s="7"/>
      <c r="B59" s="10"/>
      <c r="C59" s="10"/>
      <c r="D59" s="10"/>
      <c r="E59" s="10"/>
      <c r="F59" s="1"/>
      <c r="G59" s="1"/>
      <c r="H59" s="111"/>
    </row>
    <row r="60" spans="1:8">
      <c r="A60" s="7"/>
      <c r="B60" s="10"/>
      <c r="C60" s="10"/>
      <c r="D60" s="10"/>
      <c r="E60" s="10"/>
      <c r="F60" s="1"/>
      <c r="G60" s="1"/>
      <c r="H60" s="111"/>
    </row>
    <row r="61" spans="1:8">
      <c r="A61" s="7"/>
      <c r="B61" s="10"/>
      <c r="C61" s="10"/>
      <c r="D61" s="10"/>
      <c r="E61" s="10"/>
      <c r="F61" s="1"/>
      <c r="G61" s="1"/>
      <c r="H61" s="111"/>
    </row>
    <row r="62" spans="1:8">
      <c r="A62" s="7"/>
      <c r="B62" s="10"/>
      <c r="C62" s="10"/>
      <c r="D62" s="10"/>
      <c r="E62" s="10"/>
      <c r="F62" s="1"/>
      <c r="G62" s="1"/>
      <c r="H62" s="111"/>
    </row>
    <row r="63" spans="1:8">
      <c r="A63" s="7"/>
      <c r="B63" s="10"/>
      <c r="C63" s="10"/>
      <c r="D63" s="10"/>
      <c r="E63" s="10"/>
      <c r="F63" s="1"/>
      <c r="G63" s="1"/>
      <c r="H63" s="111"/>
    </row>
    <row r="64" spans="1:8">
      <c r="A64" s="7"/>
      <c r="B64" s="10"/>
      <c r="C64" s="10"/>
      <c r="D64" s="10"/>
      <c r="E64" s="10"/>
      <c r="F64" s="1"/>
      <c r="G64" s="1"/>
      <c r="H64" s="111"/>
    </row>
    <row r="65" spans="1:5">
      <c r="A65" s="7"/>
      <c r="B65" s="7"/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7"/>
      <c r="B67" s="7"/>
      <c r="C67" s="7"/>
      <c r="D67" s="7"/>
      <c r="E67" s="7"/>
    </row>
    <row r="68" spans="1:5">
      <c r="A68" s="7"/>
      <c r="B68" s="7"/>
      <c r="C68" s="7"/>
      <c r="D68" s="7"/>
      <c r="E68" s="7"/>
    </row>
    <row r="69" spans="1:5">
      <c r="A69" s="7"/>
      <c r="B69" s="7"/>
      <c r="C69" s="7"/>
      <c r="D69" s="7"/>
      <c r="E69" s="7"/>
    </row>
    <row r="70" spans="1:5">
      <c r="A70" s="7"/>
      <c r="B70" s="7"/>
      <c r="C70" s="7"/>
      <c r="D70" s="7"/>
      <c r="E70" s="7"/>
    </row>
    <row r="71" spans="1:5">
      <c r="A71" s="7"/>
      <c r="B71" s="7"/>
      <c r="C71" s="7"/>
      <c r="D71" s="7"/>
      <c r="E71" s="7"/>
    </row>
    <row r="72" spans="1:5">
      <c r="A72" s="7"/>
      <c r="B72" s="7"/>
      <c r="C72" s="7"/>
      <c r="D72" s="7"/>
      <c r="E72" s="7"/>
    </row>
    <row r="73" spans="1:5">
      <c r="A73" s="7"/>
      <c r="B73" s="7"/>
      <c r="C73" s="7"/>
      <c r="D73" s="7"/>
      <c r="E73" s="7"/>
    </row>
    <row r="74" spans="1:5">
      <c r="A74" s="7"/>
      <c r="B74" s="7"/>
      <c r="C74" s="7"/>
      <c r="D74" s="7"/>
      <c r="E74" s="7"/>
    </row>
    <row r="75" spans="1:5">
      <c r="A75" s="7"/>
      <c r="B75" s="7"/>
      <c r="C75" s="7"/>
      <c r="D75" s="7"/>
      <c r="E75" s="7"/>
    </row>
    <row r="76" spans="1:5">
      <c r="A76" s="7"/>
      <c r="B76" s="7"/>
      <c r="C76" s="7"/>
      <c r="D76" s="7"/>
      <c r="E76" s="7"/>
    </row>
    <row r="77" spans="1:5">
      <c r="A77" s="7"/>
      <c r="B77" s="7"/>
      <c r="C77" s="7"/>
      <c r="D77" s="7"/>
      <c r="E77" s="7"/>
    </row>
    <row r="78" spans="1:5">
      <c r="A78" s="7"/>
      <c r="B78" s="7"/>
      <c r="C78" s="7"/>
      <c r="D78" s="7"/>
      <c r="E78" s="7"/>
    </row>
    <row r="79" spans="1:5">
      <c r="A79" s="7"/>
      <c r="B79" s="7"/>
      <c r="C79" s="7"/>
      <c r="D79" s="7"/>
      <c r="E79" s="7"/>
    </row>
    <row r="80" spans="1:5">
      <c r="A80" s="7"/>
      <c r="B80" s="7"/>
      <c r="C80" s="7"/>
      <c r="D80" s="7"/>
      <c r="E80" s="7"/>
    </row>
    <row r="81" spans="1:5">
      <c r="A81" s="7"/>
      <c r="B81" s="7"/>
      <c r="C81" s="7"/>
      <c r="D81" s="7"/>
      <c r="E81" s="7"/>
    </row>
    <row r="82" spans="1:5">
      <c r="A82" s="7"/>
      <c r="B82" s="7"/>
      <c r="C82" s="7"/>
      <c r="D82" s="7"/>
      <c r="E82" s="7"/>
    </row>
    <row r="83" spans="1:5">
      <c r="A83" s="7"/>
      <c r="B83" s="7"/>
      <c r="C83" s="7"/>
      <c r="D83" s="7"/>
      <c r="E83" s="7"/>
    </row>
    <row r="84" spans="1:5">
      <c r="A84" s="7"/>
      <c r="B84" s="7"/>
      <c r="C84" s="7"/>
      <c r="D84" s="7"/>
      <c r="E84" s="7"/>
    </row>
    <row r="85" spans="1:5">
      <c r="A85" s="7"/>
      <c r="B85" s="7"/>
      <c r="C85" s="7"/>
      <c r="D85" s="7"/>
      <c r="E85" s="7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zoomScaleNormal="100" workbookViewId="0">
      <selection activeCell="A2" sqref="A2"/>
    </sheetView>
  </sheetViews>
  <sheetFormatPr defaultRowHeight="12.75"/>
  <cols>
    <col min="1" max="1" width="11" customWidth="1"/>
    <col min="2" max="2" width="13.140625" customWidth="1"/>
    <col min="3" max="4" width="12.28515625" customWidth="1"/>
    <col min="5" max="8" width="9.7109375" customWidth="1"/>
  </cols>
  <sheetData>
    <row r="1" spans="1:9" ht="18" customHeight="1">
      <c r="A1" s="9" t="s">
        <v>158</v>
      </c>
      <c r="I1" s="33"/>
    </row>
    <row r="2" spans="1:9" ht="12.75" customHeight="1">
      <c r="A2" s="55"/>
      <c r="B2" s="95"/>
      <c r="I2" s="31"/>
    </row>
    <row r="3" spans="1:9" ht="12.75" customHeight="1">
      <c r="A3" s="104" t="s">
        <v>159</v>
      </c>
      <c r="B3" s="95"/>
      <c r="I3" s="31"/>
    </row>
    <row r="4" spans="1:9" s="103" customFormat="1" ht="29.25" customHeight="1">
      <c r="A4" s="106" t="s">
        <v>160</v>
      </c>
      <c r="B4" s="107" t="s">
        <v>184</v>
      </c>
      <c r="C4" s="107" t="s">
        <v>74</v>
      </c>
      <c r="D4" s="107" t="s">
        <v>64</v>
      </c>
      <c r="E4" s="107" t="s">
        <v>142</v>
      </c>
      <c r="F4" s="107" t="s">
        <v>157</v>
      </c>
      <c r="G4" s="107" t="s">
        <v>23</v>
      </c>
      <c r="H4" s="53" t="s">
        <v>179</v>
      </c>
      <c r="I4" s="105"/>
    </row>
    <row r="5" spans="1:9" ht="12.75" customHeight="1">
      <c r="A5" s="104">
        <v>1996</v>
      </c>
      <c r="B5" s="15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39">
        <f>SUM(B5:G5)</f>
        <v>1734.5809999999999</v>
      </c>
      <c r="I5" s="31"/>
    </row>
    <row r="6" spans="1:9" ht="12.75" customHeight="1">
      <c r="A6" s="104">
        <v>1997</v>
      </c>
      <c r="B6" s="15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39">
        <f t="shared" ref="H6:H18" si="0">SUM(B6:G6)</f>
        <v>2111.7689999999998</v>
      </c>
      <c r="I6" s="31"/>
    </row>
    <row r="7" spans="1:9" ht="12.75" customHeight="1">
      <c r="A7" s="104">
        <v>1998</v>
      </c>
      <c r="B7" s="15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39">
        <f t="shared" si="0"/>
        <v>2417.1759999999995</v>
      </c>
      <c r="I7" s="31"/>
    </row>
    <row r="8" spans="1:9" ht="12.75" customHeight="1">
      <c r="A8" s="104">
        <v>1999</v>
      </c>
      <c r="B8" s="15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39">
        <f t="shared" si="0"/>
        <v>2475.7060000000001</v>
      </c>
      <c r="I8" s="31"/>
    </row>
    <row r="9" spans="1:9" ht="12.75" customHeight="1">
      <c r="A9" s="104">
        <v>2000</v>
      </c>
      <c r="B9" s="15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39">
        <f t="shared" si="0"/>
        <v>2971.9670000000001</v>
      </c>
      <c r="I9" s="31"/>
    </row>
    <row r="10" spans="1:9" ht="12.75" customHeight="1">
      <c r="A10" s="104">
        <v>2001</v>
      </c>
      <c r="B10" s="15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39">
        <f>SUM(B10:G10)</f>
        <v>3159.6139999999996</v>
      </c>
      <c r="I10" s="31"/>
    </row>
    <row r="11" spans="1:9" ht="12.75" customHeight="1">
      <c r="A11" s="104">
        <v>2002</v>
      </c>
      <c r="B11" s="15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39">
        <f>SUM(B11:G11)</f>
        <v>3280.1019999999999</v>
      </c>
      <c r="I11" s="31"/>
    </row>
    <row r="12" spans="1:9" ht="12.75" customHeight="1">
      <c r="A12" s="104">
        <v>2003</v>
      </c>
      <c r="B12" s="15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39">
        <f>SUM(B12:G12)</f>
        <v>3279.9942350000001</v>
      </c>
      <c r="I12" s="31"/>
    </row>
    <row r="13" spans="1:9" ht="12.75" customHeight="1">
      <c r="A13" s="104">
        <v>2004</v>
      </c>
      <c r="B13" s="15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39">
        <f t="shared" si="0"/>
        <v>3900.7123958999996</v>
      </c>
      <c r="I13" s="31"/>
    </row>
    <row r="14" spans="1:9" ht="12.75" customHeight="1">
      <c r="A14" s="104">
        <v>2005</v>
      </c>
      <c r="B14" s="15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39">
        <f t="shared" si="0"/>
        <v>4582.5654111088161</v>
      </c>
      <c r="I14" s="31"/>
    </row>
    <row r="15" spans="1:9" ht="12.75" customHeight="1">
      <c r="A15" s="104">
        <v>2006</v>
      </c>
      <c r="B15" s="15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39">
        <f t="shared" si="0"/>
        <v>5149.8991088809516</v>
      </c>
      <c r="I15" s="31"/>
    </row>
    <row r="16" spans="1:9" ht="12.75" customHeight="1">
      <c r="A16" s="104">
        <v>2007</v>
      </c>
      <c r="B16" s="3">
        <v>2738.8898853999999</v>
      </c>
      <c r="C16" s="3">
        <v>1539.71450115834</v>
      </c>
      <c r="D16" s="3">
        <v>822.47539509794899</v>
      </c>
      <c r="E16" s="3">
        <v>419.01530766083101</v>
      </c>
      <c r="F16" s="3">
        <v>233.528134505</v>
      </c>
      <c r="G16" s="3">
        <v>329.61342511499998</v>
      </c>
      <c r="H16" s="39">
        <f>SUM(B16:G16)</f>
        <v>6083.2366489371198</v>
      </c>
      <c r="I16" s="31"/>
    </row>
    <row r="17" spans="1:9" ht="12.75" customHeight="1">
      <c r="A17" s="104">
        <v>2008</v>
      </c>
      <c r="B17" s="3">
        <v>3029.79940504351</v>
      </c>
      <c r="C17" s="3">
        <v>1842.655166171</v>
      </c>
      <c r="D17" s="3">
        <v>982.80585900000005</v>
      </c>
      <c r="E17" s="3">
        <v>389.31861806399996</v>
      </c>
      <c r="F17" s="3">
        <v>833.07617050199997</v>
      </c>
      <c r="G17" s="3">
        <v>387.10511890093801</v>
      </c>
      <c r="H17" s="39">
        <f t="shared" si="0"/>
        <v>7464.7603376814477</v>
      </c>
      <c r="I17" s="31"/>
    </row>
    <row r="18" spans="1:9" ht="12.75" customHeight="1">
      <c r="A18" s="104">
        <v>2009</v>
      </c>
      <c r="B18" s="3">
        <v>2902.1714007546698</v>
      </c>
      <c r="C18" s="3">
        <v>1832.16197530258</v>
      </c>
      <c r="D18" s="3">
        <v>1068.7883914469999</v>
      </c>
      <c r="E18" s="3">
        <v>390.61334842100001</v>
      </c>
      <c r="F18" s="3">
        <v>442.26200851299996</v>
      </c>
      <c r="G18" s="3">
        <v>327.10953910929499</v>
      </c>
      <c r="H18" s="39">
        <f t="shared" si="0"/>
        <v>6963.1066635475454</v>
      </c>
      <c r="I18" s="31"/>
    </row>
    <row r="19" spans="1:9" ht="12.75" customHeight="1">
      <c r="A19" s="104">
        <v>2010</v>
      </c>
      <c r="B19" s="3">
        <v>2908.9944922129998</v>
      </c>
      <c r="C19" s="3">
        <v>1894.108631823</v>
      </c>
      <c r="D19" s="3">
        <v>917.60055884400003</v>
      </c>
      <c r="E19" s="3">
        <v>414.95652459799999</v>
      </c>
      <c r="F19" s="3">
        <v>434.602507952</v>
      </c>
      <c r="G19" s="3">
        <v>446.36651030299998</v>
      </c>
      <c r="H19" s="39">
        <f t="shared" ref="H19:H25" si="1">SUM(B19:G19)</f>
        <v>7016.6292257330006</v>
      </c>
      <c r="I19" s="31"/>
    </row>
    <row r="20" spans="1:9" ht="12.75" customHeight="1">
      <c r="A20" s="104">
        <v>2011</v>
      </c>
      <c r="B20" s="3">
        <v>3067.5297864419999</v>
      </c>
      <c r="C20" s="3">
        <v>1884.535542009</v>
      </c>
      <c r="D20" s="3">
        <v>836.49115737800003</v>
      </c>
      <c r="E20" s="3">
        <v>412.30411097699999</v>
      </c>
      <c r="F20" s="3">
        <v>607.947616014</v>
      </c>
      <c r="G20" s="3">
        <v>820.009240116</v>
      </c>
      <c r="H20" s="39">
        <f t="shared" si="1"/>
        <v>7628.8174529360003</v>
      </c>
      <c r="I20" s="31"/>
    </row>
    <row r="21" spans="1:9" ht="12.75" customHeight="1">
      <c r="A21" s="104">
        <v>2012</v>
      </c>
      <c r="B21" s="3">
        <v>3264.1094553769999</v>
      </c>
      <c r="C21" s="3">
        <v>1819.834330575</v>
      </c>
      <c r="D21" s="3">
        <v>870.47099099699994</v>
      </c>
      <c r="E21" s="3">
        <v>496.097377354</v>
      </c>
      <c r="F21" s="3">
        <v>612.46</v>
      </c>
      <c r="G21" s="3">
        <v>742.79100000000005</v>
      </c>
      <c r="H21" s="39">
        <f t="shared" si="1"/>
        <v>7805.7631543030002</v>
      </c>
      <c r="I21" s="31"/>
    </row>
    <row r="22" spans="1:9" ht="12.75" customHeight="1">
      <c r="A22" s="104">
        <v>2013</v>
      </c>
      <c r="B22" s="3">
        <v>3341.4709000520002</v>
      </c>
      <c r="C22" s="3">
        <v>2033.461797793</v>
      </c>
      <c r="D22" s="3">
        <v>947.71589147999998</v>
      </c>
      <c r="E22" s="3">
        <v>578.29754721799998</v>
      </c>
      <c r="F22" s="3">
        <v>437.075485184</v>
      </c>
      <c r="G22" s="3">
        <v>769.89079117899996</v>
      </c>
      <c r="H22" s="39">
        <f t="shared" si="1"/>
        <v>8107.9124129060001</v>
      </c>
      <c r="I22" s="31"/>
    </row>
    <row r="23" spans="1:9" ht="12.75" customHeight="1">
      <c r="A23" s="104">
        <v>2014</v>
      </c>
      <c r="B23" s="3">
        <v>3746.0404168</v>
      </c>
      <c r="C23" s="3">
        <v>2289.1637962999998</v>
      </c>
      <c r="D23" s="3">
        <v>968.53996789999997</v>
      </c>
      <c r="E23" s="3">
        <v>581.32566094000003</v>
      </c>
      <c r="F23" s="3">
        <v>737.03374111000005</v>
      </c>
      <c r="G23" s="3">
        <v>923.40777619999994</v>
      </c>
      <c r="H23" s="39">
        <f t="shared" si="1"/>
        <v>9245.5113592500002</v>
      </c>
      <c r="I23" s="31"/>
    </row>
    <row r="24" spans="1:9" ht="12.75" customHeight="1">
      <c r="A24" s="104">
        <v>2015</v>
      </c>
      <c r="B24" s="3">
        <v>3817.2629022000001</v>
      </c>
      <c r="C24" s="3">
        <v>2310.1886018999999</v>
      </c>
      <c r="D24" s="3">
        <v>920.18974209999999</v>
      </c>
      <c r="E24" s="3">
        <v>563.41077929999994</v>
      </c>
      <c r="F24" s="3">
        <v>613.401206</v>
      </c>
      <c r="G24" s="3">
        <v>705.35020020000002</v>
      </c>
      <c r="H24" s="39">
        <f t="shared" si="1"/>
        <v>8929.8034317000001</v>
      </c>
      <c r="I24" s="31"/>
    </row>
    <row r="25" spans="1:9" ht="12.75" customHeight="1">
      <c r="A25" s="104">
        <v>2016</v>
      </c>
      <c r="B25" s="3">
        <v>4122.085</v>
      </c>
      <c r="C25" s="3">
        <v>2561.402</v>
      </c>
      <c r="D25" s="3">
        <v>932.49099999999999</v>
      </c>
      <c r="E25" s="3">
        <v>503.13200000000001</v>
      </c>
      <c r="F25" s="3">
        <v>587.976</v>
      </c>
      <c r="G25" s="3">
        <v>713.52700000000004</v>
      </c>
      <c r="H25" s="39">
        <f t="shared" si="1"/>
        <v>9420.6129999999994</v>
      </c>
      <c r="I25" s="31"/>
    </row>
    <row r="26" spans="1:9" ht="12.75" customHeight="1">
      <c r="A26" s="104"/>
      <c r="B26" s="3"/>
      <c r="C26" s="3"/>
      <c r="D26" s="3"/>
      <c r="E26" s="3"/>
      <c r="F26" s="3"/>
      <c r="G26" s="3"/>
      <c r="H26" s="39"/>
      <c r="I26" s="31"/>
    </row>
    <row r="27" spans="1:9" ht="12.75" customHeight="1">
      <c r="A27" s="104" t="s">
        <v>161</v>
      </c>
      <c r="B27" s="15"/>
      <c r="C27" s="1"/>
      <c r="D27" s="1"/>
      <c r="E27" s="1"/>
      <c r="F27" s="1"/>
      <c r="G27" s="1"/>
      <c r="H27" s="39"/>
      <c r="I27" s="31"/>
    </row>
    <row r="28" spans="1:9" ht="39" customHeight="1">
      <c r="A28" s="106" t="s">
        <v>160</v>
      </c>
      <c r="B28" s="107" t="s">
        <v>185</v>
      </c>
      <c r="C28" s="107" t="s">
        <v>65</v>
      </c>
      <c r="D28" s="107" t="s">
        <v>67</v>
      </c>
      <c r="E28" s="107" t="s">
        <v>157</v>
      </c>
      <c r="F28" s="107" t="s">
        <v>24</v>
      </c>
      <c r="G28" s="107" t="s">
        <v>66</v>
      </c>
      <c r="H28" s="53" t="s">
        <v>179</v>
      </c>
      <c r="I28" s="31"/>
    </row>
    <row r="29" spans="1:9" ht="12.75" customHeight="1">
      <c r="A29" s="104">
        <v>1996</v>
      </c>
      <c r="B29" s="15">
        <v>795.197</v>
      </c>
      <c r="C29" s="15">
        <v>456.89100000000002</v>
      </c>
      <c r="D29" s="15">
        <v>151.642</v>
      </c>
      <c r="E29" s="15">
        <v>118.849</v>
      </c>
      <c r="F29" s="15">
        <v>120.11</v>
      </c>
      <c r="G29" s="15">
        <v>91.893000000000001</v>
      </c>
      <c r="H29" s="39">
        <f>SUM(B29:G29)</f>
        <v>1734.5819999999999</v>
      </c>
      <c r="I29" s="31"/>
    </row>
    <row r="30" spans="1:9" ht="12.75" customHeight="1">
      <c r="A30" s="104">
        <v>1997</v>
      </c>
      <c r="B30" s="15">
        <v>936.78499999999997</v>
      </c>
      <c r="C30" s="15">
        <v>547.18299999999999</v>
      </c>
      <c r="D30" s="15">
        <v>231.8</v>
      </c>
      <c r="E30" s="15">
        <v>119.521</v>
      </c>
      <c r="F30" s="15">
        <v>158.06899999999999</v>
      </c>
      <c r="G30" s="15">
        <v>118.411</v>
      </c>
      <c r="H30" s="39">
        <f>SUM(B30:G30)</f>
        <v>2111.7689999999998</v>
      </c>
      <c r="I30" s="31"/>
    </row>
    <row r="31" spans="1:9" ht="12.75" customHeight="1">
      <c r="A31" s="104">
        <v>1998</v>
      </c>
      <c r="B31" s="15">
        <v>974.88900000000001</v>
      </c>
      <c r="C31" s="15">
        <v>687.98699999999997</v>
      </c>
      <c r="D31" s="15">
        <v>310.31700000000001</v>
      </c>
      <c r="E31" s="15">
        <v>130.964</v>
      </c>
      <c r="F31" s="15">
        <v>196.39400000000001</v>
      </c>
      <c r="G31" s="15">
        <v>116.624</v>
      </c>
      <c r="H31" s="39">
        <f t="shared" ref="H31:H38" si="2">SUM(B31:G31)</f>
        <v>2417.1750000000002</v>
      </c>
      <c r="I31" s="31"/>
    </row>
    <row r="32" spans="1:9" ht="12.75" customHeight="1">
      <c r="A32" s="104">
        <v>1999</v>
      </c>
      <c r="B32" s="15">
        <v>1030.1790000000001</v>
      </c>
      <c r="C32" s="15">
        <v>601.03399999999999</v>
      </c>
      <c r="D32" s="15">
        <v>378.21699999999998</v>
      </c>
      <c r="E32" s="15">
        <v>121.755</v>
      </c>
      <c r="F32" s="15">
        <v>220.12299999999999</v>
      </c>
      <c r="G32" s="15">
        <v>124.4</v>
      </c>
      <c r="H32" s="39">
        <f t="shared" si="2"/>
        <v>2475.7080000000005</v>
      </c>
      <c r="I32" s="31"/>
    </row>
    <row r="33" spans="1:9" ht="12.75" customHeight="1">
      <c r="A33" s="104">
        <v>2000</v>
      </c>
      <c r="B33" s="15">
        <v>1184.8230000000001</v>
      </c>
      <c r="C33" s="15">
        <v>757.05399999999997</v>
      </c>
      <c r="D33" s="15">
        <v>421.13400000000001</v>
      </c>
      <c r="E33" s="15">
        <v>161.72</v>
      </c>
      <c r="F33" s="15">
        <v>284.03399999999999</v>
      </c>
      <c r="G33" s="15">
        <v>163.202</v>
      </c>
      <c r="H33" s="39">
        <f t="shared" si="2"/>
        <v>2971.9669999999996</v>
      </c>
      <c r="I33" s="31"/>
    </row>
    <row r="34" spans="1:9" ht="12.75" customHeight="1">
      <c r="A34" s="104">
        <v>2001</v>
      </c>
      <c r="B34" s="15">
        <v>1268.5930000000001</v>
      </c>
      <c r="C34" s="15">
        <v>881.79899999999998</v>
      </c>
      <c r="D34" s="15">
        <v>492.29899999999998</v>
      </c>
      <c r="E34" s="15">
        <v>150.05600000000001</v>
      </c>
      <c r="F34" s="15">
        <v>199.47200000000001</v>
      </c>
      <c r="G34" s="15">
        <v>167.39599999999999</v>
      </c>
      <c r="H34" s="39">
        <f t="shared" si="2"/>
        <v>3159.6150000000002</v>
      </c>
      <c r="I34" s="31"/>
    </row>
    <row r="35" spans="1:9" ht="12.75" customHeight="1">
      <c r="A35" s="104">
        <v>2002</v>
      </c>
      <c r="B35" s="15">
        <v>1324.15</v>
      </c>
      <c r="C35" s="15">
        <v>828.35599999999999</v>
      </c>
      <c r="D35" s="15">
        <v>476.87299999999999</v>
      </c>
      <c r="E35" s="15">
        <v>282.02699999999999</v>
      </c>
      <c r="F35" s="15">
        <v>213.64699999999999</v>
      </c>
      <c r="G35" s="15">
        <v>155.04900000000001</v>
      </c>
      <c r="H35" s="39">
        <f t="shared" si="2"/>
        <v>3280.1020000000003</v>
      </c>
      <c r="I35" s="31"/>
    </row>
    <row r="36" spans="1:9" ht="12.75" customHeight="1">
      <c r="A36" s="104">
        <v>2003</v>
      </c>
      <c r="B36" s="15">
        <v>1383.7819999999999</v>
      </c>
      <c r="C36" s="15">
        <v>787.19399999999996</v>
      </c>
      <c r="D36" s="15">
        <v>443.85700000000003</v>
      </c>
      <c r="E36" s="15">
        <v>283.65300000000002</v>
      </c>
      <c r="F36" s="15">
        <v>215.10256460000002</v>
      </c>
      <c r="G36" s="15">
        <v>166.40578719999999</v>
      </c>
      <c r="H36" s="39">
        <f t="shared" si="2"/>
        <v>3279.9943517999995</v>
      </c>
      <c r="I36" s="31"/>
    </row>
    <row r="37" spans="1:9" ht="12.75" customHeight="1">
      <c r="A37" s="104">
        <v>2004</v>
      </c>
      <c r="B37" s="15">
        <v>1451.6138908999999</v>
      </c>
      <c r="C37" s="15">
        <v>1066.9200312</v>
      </c>
      <c r="D37" s="15">
        <v>539.95699999999999</v>
      </c>
      <c r="E37" s="15">
        <v>285.32299999999998</v>
      </c>
      <c r="F37" s="15">
        <v>345.21088350000002</v>
      </c>
      <c r="G37" s="15">
        <v>211.687375</v>
      </c>
      <c r="H37" s="39">
        <f t="shared" si="2"/>
        <v>3900.7121805999996</v>
      </c>
      <c r="I37" s="31"/>
    </row>
    <row r="38" spans="1:9" ht="12.75" customHeight="1">
      <c r="A38" s="104">
        <v>2005</v>
      </c>
      <c r="B38" s="15">
        <v>1640.6981625334001</v>
      </c>
      <c r="C38" s="15">
        <v>1217.5829964623199</v>
      </c>
      <c r="D38" s="15">
        <v>817.25522100000001</v>
      </c>
      <c r="E38" s="15">
        <v>254.69613598799998</v>
      </c>
      <c r="F38" s="15">
        <v>424.98704708818605</v>
      </c>
      <c r="G38" s="15">
        <v>227.34585471447798</v>
      </c>
      <c r="H38" s="39">
        <f t="shared" si="2"/>
        <v>4582.5654177863844</v>
      </c>
      <c r="I38" s="31"/>
    </row>
    <row r="39" spans="1:9" ht="12.75" customHeight="1">
      <c r="A39" s="104">
        <v>2006</v>
      </c>
      <c r="B39" s="15">
        <v>1859.9194858780402</v>
      </c>
      <c r="C39" s="15">
        <v>1371.5672997765</v>
      </c>
      <c r="D39" s="15">
        <v>941.71380599999998</v>
      </c>
      <c r="E39" s="15">
        <v>216.72006825130001</v>
      </c>
      <c r="F39" s="15">
        <v>522.26747078963899</v>
      </c>
      <c r="G39" s="15">
        <v>237.68722682294199</v>
      </c>
      <c r="H39" s="39">
        <f t="shared" ref="H39:H46" si="3">SUM(B39:G39)</f>
        <v>5149.8753575184219</v>
      </c>
      <c r="I39" s="31"/>
    </row>
    <row r="40" spans="1:9" ht="12.75" customHeight="1">
      <c r="A40" s="104">
        <v>2007</v>
      </c>
      <c r="B40" s="3">
        <v>2031.551924588</v>
      </c>
      <c r="C40" s="3">
        <v>1543.698625382</v>
      </c>
      <c r="D40" s="3">
        <v>1277.9222769999999</v>
      </c>
      <c r="E40" s="3">
        <v>239.726330491</v>
      </c>
      <c r="F40" s="3">
        <v>696.61886483700005</v>
      </c>
      <c r="G40" s="3">
        <v>293.71858954499999</v>
      </c>
      <c r="H40" s="39">
        <f t="shared" si="3"/>
        <v>6083.236611843</v>
      </c>
      <c r="I40" s="31"/>
    </row>
    <row r="41" spans="1:9" ht="12.75" customHeight="1">
      <c r="A41" s="104">
        <v>2008</v>
      </c>
      <c r="B41" s="3">
        <v>2191.8374441840001</v>
      </c>
      <c r="C41" s="3">
        <v>2154.0522334819998</v>
      </c>
      <c r="D41" s="3">
        <v>1548.7097307839999</v>
      </c>
      <c r="E41" s="3">
        <v>781.8100396829999</v>
      </c>
      <c r="F41" s="3">
        <v>466.76504333299999</v>
      </c>
      <c r="G41" s="3">
        <v>321.58585272300002</v>
      </c>
      <c r="H41" s="39">
        <f t="shared" si="3"/>
        <v>7464.7603441889996</v>
      </c>
      <c r="I41" s="31"/>
    </row>
    <row r="42" spans="1:9" ht="12.75" customHeight="1">
      <c r="A42" s="104">
        <v>2009</v>
      </c>
      <c r="B42" s="3">
        <v>2308.6282613010999</v>
      </c>
      <c r="C42" s="3">
        <v>1737.87952320402</v>
      </c>
      <c r="D42" s="3">
        <v>1637.807107072</v>
      </c>
      <c r="E42" s="3">
        <v>426.80000026900001</v>
      </c>
      <c r="F42" s="3">
        <v>446.93016992941398</v>
      </c>
      <c r="G42" s="3">
        <v>405.06159167739099</v>
      </c>
      <c r="H42" s="39">
        <f t="shared" si="3"/>
        <v>6963.1066534529245</v>
      </c>
      <c r="I42" s="31"/>
    </row>
    <row r="43" spans="1:9" ht="12.75" customHeight="1">
      <c r="A43" s="104">
        <v>2010</v>
      </c>
      <c r="B43" s="3">
        <v>2440.0845097880001</v>
      </c>
      <c r="C43" s="3">
        <v>1322.19482088</v>
      </c>
      <c r="D43" s="3">
        <v>1846.8849314229999</v>
      </c>
      <c r="E43" s="3">
        <v>432.85543888299998</v>
      </c>
      <c r="F43" s="3">
        <v>567.24042352000004</v>
      </c>
      <c r="G43" s="3">
        <v>407.36903971999999</v>
      </c>
      <c r="H43" s="39">
        <f t="shared" si="3"/>
        <v>7016.6291642139995</v>
      </c>
      <c r="I43" s="31"/>
    </row>
    <row r="44" spans="1:9" ht="12.75" customHeight="1">
      <c r="A44" s="104">
        <v>2011</v>
      </c>
      <c r="B44" s="3">
        <v>2818.8472213370001</v>
      </c>
      <c r="C44" s="3">
        <v>1265.1536182259999</v>
      </c>
      <c r="D44" s="3">
        <v>2044.0330150120001</v>
      </c>
      <c r="E44" s="3">
        <v>576.79346983599999</v>
      </c>
      <c r="F44" s="3">
        <v>496.57034046699999</v>
      </c>
      <c r="G44" s="3">
        <v>427.41977182300002</v>
      </c>
      <c r="H44" s="39">
        <f t="shared" si="3"/>
        <v>7628.8174367010006</v>
      </c>
      <c r="I44" s="31"/>
    </row>
    <row r="45" spans="1:9" ht="12.75" customHeight="1">
      <c r="A45" s="104">
        <v>2012</v>
      </c>
      <c r="B45" s="3">
        <v>2949.8735371140001</v>
      </c>
      <c r="C45" s="3">
        <v>1146.4170468509999</v>
      </c>
      <c r="D45" s="3">
        <v>2154.0316494469998</v>
      </c>
      <c r="E45" s="3">
        <v>573.49300000000005</v>
      </c>
      <c r="F45" s="3">
        <v>510.33668161600002</v>
      </c>
      <c r="G45" s="3">
        <v>472.32525273300001</v>
      </c>
      <c r="H45" s="39">
        <f t="shared" si="3"/>
        <v>7806.4771677609997</v>
      </c>
      <c r="I45" s="31"/>
    </row>
    <row r="46" spans="1:9" ht="12.75" customHeight="1">
      <c r="A46" s="104">
        <v>2013</v>
      </c>
      <c r="B46" s="3">
        <v>3156.488587719</v>
      </c>
      <c r="C46" s="3">
        <v>1145.7174383040001</v>
      </c>
      <c r="D46" s="3">
        <v>2326.6349518520001</v>
      </c>
      <c r="E46" s="3">
        <v>423.151392004</v>
      </c>
      <c r="F46" s="3">
        <v>551.419780167</v>
      </c>
      <c r="G46" s="3">
        <v>504.50026539200002</v>
      </c>
      <c r="H46" s="39">
        <f t="shared" si="3"/>
        <v>8107.9124154379997</v>
      </c>
      <c r="I46" s="31"/>
    </row>
    <row r="47" spans="1:9" ht="12.75" customHeight="1">
      <c r="A47" s="104">
        <v>2014</v>
      </c>
      <c r="B47" s="3">
        <v>3456.1883843999999</v>
      </c>
      <c r="C47" s="3">
        <v>1417.1334151000001</v>
      </c>
      <c r="D47" s="3">
        <v>2592.2689897</v>
      </c>
      <c r="E47" s="3">
        <v>652.83468743000003</v>
      </c>
      <c r="F47" s="3">
        <v>573.87107800000001</v>
      </c>
      <c r="G47" s="3">
        <v>553.21542820000002</v>
      </c>
      <c r="H47" s="39">
        <f>SUM(B47:G47)</f>
        <v>9245.5119828299994</v>
      </c>
      <c r="I47" s="31"/>
    </row>
    <row r="48" spans="1:9" ht="12.75" customHeight="1">
      <c r="A48" s="104">
        <v>2015</v>
      </c>
      <c r="B48" s="3">
        <v>3561.774136</v>
      </c>
      <c r="C48" s="3">
        <v>1142.0481213</v>
      </c>
      <c r="D48" s="3">
        <v>2601.0364258</v>
      </c>
      <c r="E48" s="3">
        <v>562.9920932</v>
      </c>
      <c r="F48" s="3">
        <v>484.9307589</v>
      </c>
      <c r="G48" s="3">
        <v>577.02184810000006</v>
      </c>
      <c r="H48" s="39">
        <f>SUM(B48:G48)</f>
        <v>8929.803383299999</v>
      </c>
      <c r="I48" s="31"/>
    </row>
    <row r="49" spans="1:9" ht="12.75" customHeight="1">
      <c r="A49" s="104">
        <v>2016</v>
      </c>
      <c r="B49" s="3">
        <v>3926.511</v>
      </c>
      <c r="C49" s="3">
        <v>1213.74</v>
      </c>
      <c r="D49" s="3">
        <v>2615.424</v>
      </c>
      <c r="E49" s="3">
        <v>542.73400000000004</v>
      </c>
      <c r="F49" s="3">
        <v>509.87</v>
      </c>
      <c r="G49" s="3">
        <v>612.33299999999997</v>
      </c>
      <c r="H49" s="39">
        <f>SUM(B49:G49)</f>
        <v>9420.612000000001</v>
      </c>
      <c r="I49" s="31"/>
    </row>
    <row r="50" spans="1:9" ht="9" customHeight="1">
      <c r="B50" s="1"/>
      <c r="C50" s="1"/>
      <c r="D50" s="1"/>
      <c r="G50" s="1"/>
      <c r="H50" s="39"/>
      <c r="I50" s="31"/>
    </row>
    <row r="51" spans="1:9">
      <c r="A51" s="91" t="s">
        <v>135</v>
      </c>
      <c r="B51" s="91"/>
      <c r="C51" s="91"/>
      <c r="D51" s="91"/>
      <c r="G51" s="58"/>
      <c r="H51" s="58"/>
      <c r="I51" s="54"/>
    </row>
    <row r="52" spans="1:9" s="184" customFormat="1">
      <c r="A52" s="200" t="s">
        <v>136</v>
      </c>
      <c r="B52" s="200"/>
      <c r="C52" s="200"/>
      <c r="D52" s="200"/>
      <c r="G52" s="201"/>
      <c r="H52" s="201"/>
    </row>
    <row r="53" spans="1:9">
      <c r="A53" s="20" t="s">
        <v>137</v>
      </c>
      <c r="B53" s="90"/>
      <c r="C53" s="90"/>
      <c r="D53" s="90"/>
    </row>
    <row r="54" spans="1:9">
      <c r="A54" s="85" t="s">
        <v>191</v>
      </c>
      <c r="B54" s="1"/>
      <c r="C54" s="1"/>
      <c r="D54" s="1"/>
    </row>
    <row r="55" spans="1:9" s="184" customFormat="1">
      <c r="A55" s="202" t="s">
        <v>178</v>
      </c>
      <c r="G55" s="201"/>
      <c r="H55" s="201"/>
      <c r="I55" s="203"/>
    </row>
    <row r="56" spans="1:9">
      <c r="A56" s="20" t="s">
        <v>134</v>
      </c>
      <c r="B56" s="1"/>
      <c r="C56" s="1"/>
      <c r="D56" s="1"/>
    </row>
    <row r="57" spans="1:9" ht="15" customHeight="1">
      <c r="A57" t="s">
        <v>82</v>
      </c>
      <c r="B57" s="1"/>
      <c r="C57" s="1"/>
      <c r="D57" s="1"/>
      <c r="G57" s="1"/>
      <c r="H57" s="1"/>
      <c r="I57" s="31"/>
    </row>
    <row r="58" spans="1:9" ht="15" customHeight="1">
      <c r="B58" s="1"/>
      <c r="C58" s="1"/>
      <c r="D58" s="1"/>
      <c r="G58" s="1"/>
      <c r="H58" s="1"/>
      <c r="I58" s="7"/>
    </row>
    <row r="59" spans="1:9" ht="15" customHeight="1">
      <c r="B59" s="1"/>
      <c r="C59" s="1"/>
      <c r="D59" s="1"/>
      <c r="G59" s="1"/>
      <c r="H59" s="1"/>
      <c r="I59" s="33"/>
    </row>
    <row r="60" spans="1:9" ht="15" customHeight="1">
      <c r="B60" s="1"/>
      <c r="C60" s="1"/>
      <c r="D60" s="1"/>
      <c r="G60" s="1"/>
      <c r="H60" s="1"/>
      <c r="I60" s="7"/>
    </row>
    <row r="61" spans="1:9" ht="15" customHeight="1">
      <c r="B61" s="1"/>
      <c r="C61" s="1"/>
      <c r="D61" s="1"/>
      <c r="G61" s="1"/>
      <c r="H61" s="1"/>
      <c r="I61" s="7"/>
    </row>
    <row r="62" spans="1:9" ht="15" customHeight="1">
      <c r="B62" s="1"/>
      <c r="C62" s="1"/>
      <c r="D62" s="1"/>
      <c r="G62" s="1"/>
      <c r="H62" s="1"/>
      <c r="I62" s="7"/>
    </row>
    <row r="63" spans="1:9" ht="15" customHeight="1">
      <c r="B63" s="1"/>
      <c r="C63" s="1"/>
      <c r="D63" s="1"/>
      <c r="G63" s="1"/>
      <c r="H63" s="1"/>
      <c r="I63" s="7"/>
    </row>
    <row r="64" spans="1:9" ht="15" customHeight="1">
      <c r="B64" s="1"/>
      <c r="C64" s="1"/>
      <c r="D64" s="1"/>
      <c r="G64" s="1"/>
      <c r="H64" s="1"/>
      <c r="I64" s="7"/>
    </row>
    <row r="65" spans="2:9" ht="15" customHeight="1">
      <c r="B65" s="1"/>
      <c r="C65" s="1"/>
      <c r="D65" s="1"/>
      <c r="G65" s="1"/>
      <c r="H65" s="1"/>
      <c r="I65" s="7"/>
    </row>
    <row r="66" spans="2:9">
      <c r="B66" s="1"/>
      <c r="C66" s="1"/>
      <c r="D66" s="1"/>
      <c r="G66" s="1"/>
      <c r="H66" s="1"/>
      <c r="I66" s="7"/>
    </row>
    <row r="67" spans="2:9">
      <c r="B67" s="1"/>
      <c r="C67" s="1"/>
      <c r="D67" s="1"/>
      <c r="G67" s="1"/>
      <c r="H67" s="1"/>
      <c r="I67" s="7"/>
    </row>
    <row r="68" spans="2:9">
      <c r="B68" s="1"/>
      <c r="C68" s="1"/>
      <c r="D68" s="1"/>
      <c r="G68" s="1"/>
      <c r="H68" s="1"/>
      <c r="I68" s="7"/>
    </row>
    <row r="69" spans="2:9">
      <c r="B69" s="1"/>
      <c r="C69" s="1"/>
      <c r="D69" s="1"/>
      <c r="G69" s="1"/>
      <c r="H69" s="1"/>
      <c r="I69" s="7"/>
    </row>
    <row r="70" spans="2:9">
      <c r="B70" s="1"/>
      <c r="C70" s="1"/>
      <c r="D70" s="1"/>
      <c r="G70" s="1"/>
      <c r="H70" s="1"/>
    </row>
    <row r="71" spans="2:9">
      <c r="B71" s="1"/>
      <c r="C71" s="1"/>
      <c r="D71" s="1"/>
      <c r="G71" s="1"/>
      <c r="H71" s="1"/>
    </row>
    <row r="72" spans="2:9">
      <c r="B72" s="1"/>
      <c r="C72" s="1"/>
      <c r="D72" s="1"/>
      <c r="G72" s="1"/>
      <c r="H72" s="1"/>
    </row>
    <row r="73" spans="2:9">
      <c r="B73" s="1"/>
      <c r="C73" s="1"/>
      <c r="D73" s="1"/>
      <c r="G73" s="1"/>
      <c r="H73" s="1"/>
    </row>
    <row r="74" spans="2:9">
      <c r="B74" s="1"/>
      <c r="C74" s="1"/>
      <c r="D74" s="1"/>
      <c r="G74" s="1"/>
      <c r="H74" s="1"/>
    </row>
    <row r="75" spans="2:9">
      <c r="B75" s="1"/>
      <c r="C75" s="1"/>
      <c r="D75" s="1"/>
      <c r="G75" s="1"/>
      <c r="H75" s="1"/>
    </row>
    <row r="76" spans="2:9">
      <c r="B76" s="1"/>
      <c r="C76" s="1"/>
      <c r="D76" s="1"/>
      <c r="G76" s="1"/>
      <c r="H76" s="1"/>
    </row>
    <row r="77" spans="2:9">
      <c r="B77" s="1"/>
      <c r="C77" s="1"/>
      <c r="D77" s="1"/>
      <c r="G77" s="1"/>
      <c r="H77" s="1"/>
    </row>
    <row r="78" spans="2:9">
      <c r="B78" s="1"/>
      <c r="C78" s="1"/>
      <c r="D78" s="1"/>
      <c r="G78" s="1"/>
      <c r="H78" s="1"/>
    </row>
    <row r="79" spans="2:9">
      <c r="B79" s="1"/>
      <c r="C79" s="1"/>
      <c r="D79" s="1"/>
      <c r="G79" s="1"/>
      <c r="H79" s="1"/>
    </row>
    <row r="80" spans="2:9">
      <c r="B80" s="1"/>
      <c r="C80" s="1"/>
      <c r="D80" s="1"/>
      <c r="G80" s="1"/>
      <c r="H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4"/>
    </row>
    <row r="84" spans="2:4">
      <c r="B84" s="1"/>
      <c r="C84" s="4"/>
    </row>
    <row r="85" spans="2:4">
      <c r="B85" s="1"/>
      <c r="C85" s="4"/>
    </row>
    <row r="88" spans="2:4">
      <c r="B88" s="1"/>
      <c r="C88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1" orientation="portrait" verticalDpi="300" r:id="rId1"/>
  <headerFooter alignWithMargins="0"/>
  <colBreaks count="1" manualBreakCount="1">
    <brk id="8" max="1048575" man="1"/>
  </colBreaks>
  <ignoredErrors>
    <ignoredError sqref="H5:H16 H29:H49 H17:H2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showGridLines="0" zoomScaleNormal="100" workbookViewId="0">
      <selection activeCell="A3" sqref="A3"/>
    </sheetView>
  </sheetViews>
  <sheetFormatPr defaultRowHeight="12.75"/>
  <cols>
    <col min="1" max="1" width="12.7109375" customWidth="1"/>
    <col min="2" max="2" width="8.7109375" customWidth="1"/>
    <col min="9" max="9" width="2.140625" customWidth="1"/>
  </cols>
  <sheetData>
    <row r="1" spans="1:11" ht="19.5" customHeight="1">
      <c r="A1" s="9" t="s">
        <v>183</v>
      </c>
      <c r="B1" s="8"/>
    </row>
    <row r="2" spans="1:11" ht="14.25" customHeight="1">
      <c r="A2" s="9" t="s">
        <v>76</v>
      </c>
      <c r="B2" s="8"/>
    </row>
    <row r="3" spans="1:11" ht="9" customHeight="1">
      <c r="A3" s="56"/>
      <c r="B3" s="6"/>
      <c r="C3" s="6"/>
      <c r="D3" s="6"/>
      <c r="E3" s="6"/>
      <c r="F3" s="6"/>
      <c r="G3" s="6"/>
      <c r="H3" s="6"/>
    </row>
    <row r="4" spans="1:11" ht="15" customHeight="1">
      <c r="C4" s="13" t="s">
        <v>186</v>
      </c>
      <c r="D4" s="13" t="s">
        <v>3</v>
      </c>
      <c r="E4" s="13" t="s">
        <v>143</v>
      </c>
      <c r="F4" s="13" t="s">
        <v>1</v>
      </c>
      <c r="G4" s="13" t="s">
        <v>4</v>
      </c>
      <c r="H4" s="13" t="s">
        <v>2</v>
      </c>
    </row>
    <row r="5" spans="1:11" ht="15" customHeight="1">
      <c r="A5" s="6"/>
      <c r="B5" s="6"/>
      <c r="C5" s="14"/>
      <c r="D5" s="14" t="s">
        <v>187</v>
      </c>
      <c r="E5" s="14" t="s">
        <v>144</v>
      </c>
      <c r="F5" s="14"/>
      <c r="G5" s="14"/>
      <c r="H5" s="14"/>
    </row>
    <row r="6" spans="1:11" ht="15" customHeight="1">
      <c r="A6" s="72" t="s">
        <v>128</v>
      </c>
      <c r="B6" s="74">
        <v>1998</v>
      </c>
      <c r="C6" s="60">
        <v>438.39299999999997</v>
      </c>
      <c r="D6" s="60">
        <v>269.26100000000002</v>
      </c>
      <c r="E6" s="60">
        <v>35.076999999999998</v>
      </c>
      <c r="F6" s="60">
        <v>169.28</v>
      </c>
      <c r="G6" s="60">
        <v>62.877000000000002</v>
      </c>
      <c r="H6" s="60">
        <f>SUM(C6:G6)</f>
        <v>974.88799999999992</v>
      </c>
      <c r="I6" s="1"/>
    </row>
    <row r="7" spans="1:11" ht="15" customHeight="1">
      <c r="A7" s="7"/>
      <c r="B7" s="64">
        <v>1999</v>
      </c>
      <c r="C7" s="27">
        <v>443.73</v>
      </c>
      <c r="D7" s="27">
        <v>311.79300000000001</v>
      </c>
      <c r="E7" s="27">
        <v>50.652999999999999</v>
      </c>
      <c r="F7" s="27">
        <v>141.37899999999999</v>
      </c>
      <c r="G7" s="27">
        <v>82.623999999999995</v>
      </c>
      <c r="H7" s="27">
        <f t="shared" ref="H7:H14" si="0">SUM(C7:G7)</f>
        <v>1030.1790000000001</v>
      </c>
    </row>
    <row r="8" spans="1:11" ht="15" customHeight="1">
      <c r="A8" s="16"/>
      <c r="B8" s="64">
        <v>2000</v>
      </c>
      <c r="C8" s="27">
        <v>440.899</v>
      </c>
      <c r="D8" s="27">
        <v>359.54</v>
      </c>
      <c r="E8" s="27">
        <v>46.781999999999996</v>
      </c>
      <c r="F8" s="27">
        <v>247.42599999999999</v>
      </c>
      <c r="G8" s="27">
        <v>90.176000000000002</v>
      </c>
      <c r="H8" s="27">
        <f t="shared" si="0"/>
        <v>1184.8230000000001</v>
      </c>
    </row>
    <row r="9" spans="1:11" ht="15" customHeight="1">
      <c r="A9" s="16"/>
      <c r="B9" s="64">
        <v>2001</v>
      </c>
      <c r="C9" s="27">
        <v>487.16699999999997</v>
      </c>
      <c r="D9" s="27">
        <v>390.48200000000003</v>
      </c>
      <c r="E9" s="27">
        <v>54.787999999999997</v>
      </c>
      <c r="F9" s="27">
        <v>258.923</v>
      </c>
      <c r="G9" s="27">
        <v>77.233000000000004</v>
      </c>
      <c r="H9" s="27">
        <f t="shared" si="0"/>
        <v>1268.5930000000001</v>
      </c>
    </row>
    <row r="10" spans="1:11" ht="15" customHeight="1">
      <c r="A10" s="16"/>
      <c r="B10" s="64">
        <v>2002</v>
      </c>
      <c r="C10" s="27">
        <v>523.76800000000003</v>
      </c>
      <c r="D10" s="27">
        <v>402.67700000000002</v>
      </c>
      <c r="E10" s="27">
        <v>36.965000000000003</v>
      </c>
      <c r="F10" s="27">
        <v>276.99400000000003</v>
      </c>
      <c r="G10" s="27">
        <v>83.745000000000005</v>
      </c>
      <c r="H10" s="27">
        <f t="shared" si="0"/>
        <v>1324.1489999999999</v>
      </c>
    </row>
    <row r="11" spans="1:11" ht="15" customHeight="1">
      <c r="A11" s="16"/>
      <c r="B11" s="64">
        <v>2003</v>
      </c>
      <c r="C11" s="79">
        <v>555.755</v>
      </c>
      <c r="D11" s="79">
        <v>387.17899999999997</v>
      </c>
      <c r="E11" s="79">
        <v>42.633000000000003</v>
      </c>
      <c r="F11" s="81">
        <v>290.76900000000001</v>
      </c>
      <c r="G11" s="80">
        <v>107.446</v>
      </c>
      <c r="H11" s="27">
        <f t="shared" si="0"/>
        <v>1383.7819999999999</v>
      </c>
      <c r="J11" s="71"/>
      <c r="K11" s="63"/>
    </row>
    <row r="12" spans="1:11" ht="15" customHeight="1">
      <c r="A12" s="16"/>
      <c r="B12" s="64">
        <v>2004</v>
      </c>
      <c r="C12" s="79">
        <v>568.87</v>
      </c>
      <c r="D12" s="79">
        <v>398.80799999999999</v>
      </c>
      <c r="E12" s="79">
        <v>42.243000000000002</v>
      </c>
      <c r="F12" s="81">
        <v>328.32100000000003</v>
      </c>
      <c r="G12" s="80">
        <v>113.372</v>
      </c>
      <c r="H12" s="27">
        <f t="shared" si="0"/>
        <v>1451.6140000000003</v>
      </c>
      <c r="J12" s="71"/>
      <c r="K12" s="63"/>
    </row>
    <row r="13" spans="1:11" ht="15" customHeight="1">
      <c r="A13" s="16"/>
      <c r="B13" s="64">
        <v>2005</v>
      </c>
      <c r="C13" s="79">
        <v>617.61099999999999</v>
      </c>
      <c r="D13" s="79">
        <v>461.57799999999997</v>
      </c>
      <c r="E13" s="79">
        <v>55.598999999999997</v>
      </c>
      <c r="F13" s="81">
        <v>363.39800000000002</v>
      </c>
      <c r="G13" s="80">
        <v>142.512</v>
      </c>
      <c r="H13" s="27">
        <f t="shared" si="0"/>
        <v>1640.6979999999996</v>
      </c>
      <c r="J13" s="71"/>
      <c r="K13" s="63"/>
    </row>
    <row r="14" spans="1:11" ht="15" customHeight="1">
      <c r="A14" s="16"/>
      <c r="B14" s="64">
        <v>2006</v>
      </c>
      <c r="C14" s="1">
        <v>712.41537755574598</v>
      </c>
      <c r="D14" s="71">
        <v>516.74192820458097</v>
      </c>
      <c r="E14" s="79">
        <v>70.397602876271293</v>
      </c>
      <c r="F14" s="81">
        <v>408.18172076087103</v>
      </c>
      <c r="G14" s="80">
        <v>152.182856480574</v>
      </c>
      <c r="H14" s="27">
        <f t="shared" si="0"/>
        <v>1859.9194858780431</v>
      </c>
      <c r="J14" s="71"/>
      <c r="K14" s="63"/>
    </row>
    <row r="15" spans="1:11" ht="15" customHeight="1">
      <c r="A15" s="16"/>
      <c r="B15" s="64">
        <v>2007</v>
      </c>
      <c r="C15" s="1">
        <v>870.47071665500005</v>
      </c>
      <c r="D15" s="71">
        <v>532.76580509399992</v>
      </c>
      <c r="E15" s="71">
        <v>62.712988087999996</v>
      </c>
      <c r="F15" s="71">
        <v>405.41907737678105</v>
      </c>
      <c r="G15" s="71">
        <v>160.18333737473958</v>
      </c>
      <c r="H15" s="27">
        <f t="shared" ref="H15:H20" si="1">SUM(C15:G15)</f>
        <v>2031.5519245885207</v>
      </c>
      <c r="J15" s="71"/>
      <c r="K15" s="63"/>
    </row>
    <row r="16" spans="1:11" ht="15" customHeight="1">
      <c r="A16" s="16"/>
      <c r="B16" s="64">
        <v>2008</v>
      </c>
      <c r="C16" s="1">
        <v>945.29706054199994</v>
      </c>
      <c r="D16" s="71">
        <v>618.53067589700004</v>
      </c>
      <c r="E16" s="71">
        <v>92.772111279000001</v>
      </c>
      <c r="F16" s="71">
        <v>365.18829955558942</v>
      </c>
      <c r="G16" s="71">
        <v>170.049296911</v>
      </c>
      <c r="H16" s="27">
        <f t="shared" si="1"/>
        <v>2191.8374441845895</v>
      </c>
      <c r="J16" s="71"/>
      <c r="K16" s="63"/>
    </row>
    <row r="17" spans="1:11" ht="15" customHeight="1">
      <c r="A17" s="16"/>
      <c r="B17" s="64">
        <v>2009</v>
      </c>
      <c r="C17" s="1">
        <v>986.88457072900007</v>
      </c>
      <c r="D17" s="71">
        <v>626.65191419899998</v>
      </c>
      <c r="E17" s="71">
        <v>81.401383073999995</v>
      </c>
      <c r="F17" s="71">
        <v>462.16432420485501</v>
      </c>
      <c r="G17" s="71">
        <v>148.92083609299999</v>
      </c>
      <c r="H17" s="27">
        <f t="shared" si="1"/>
        <v>2306.023028299855</v>
      </c>
      <c r="J17" s="71"/>
      <c r="K17" s="63"/>
    </row>
    <row r="18" spans="1:11" ht="15" customHeight="1">
      <c r="A18" s="16"/>
      <c r="B18" s="64">
        <v>2010</v>
      </c>
      <c r="C18" s="1">
        <v>1080.4037970930001</v>
      </c>
      <c r="D18" s="71">
        <v>637.56631049099997</v>
      </c>
      <c r="E18" s="71">
        <v>67.712916297999996</v>
      </c>
      <c r="F18" s="71">
        <v>439.13406058999999</v>
      </c>
      <c r="G18" s="71">
        <v>215.267747316</v>
      </c>
      <c r="H18" s="27">
        <f t="shared" si="1"/>
        <v>2440.084831788</v>
      </c>
      <c r="J18" s="71"/>
      <c r="K18" s="63"/>
    </row>
    <row r="19" spans="1:11" ht="15" customHeight="1">
      <c r="A19" s="16"/>
      <c r="B19" s="64">
        <v>2011</v>
      </c>
      <c r="C19" s="1">
        <v>1172.9564895020001</v>
      </c>
      <c r="D19" s="71">
        <v>671.31369522299997</v>
      </c>
      <c r="E19" s="71">
        <v>67.639774922000001</v>
      </c>
      <c r="F19" s="71">
        <v>691.18887763400005</v>
      </c>
      <c r="G19" s="71">
        <v>215.74838405599999</v>
      </c>
      <c r="H19" s="27">
        <f t="shared" si="1"/>
        <v>2818.8472213370001</v>
      </c>
      <c r="J19" s="71"/>
      <c r="K19" s="63"/>
    </row>
    <row r="20" spans="1:11" ht="15" customHeight="1">
      <c r="A20" s="16"/>
      <c r="B20" s="64">
        <v>2012</v>
      </c>
      <c r="C20" s="1">
        <v>1269.403419217</v>
      </c>
      <c r="D20" s="71">
        <v>705.64715072199999</v>
      </c>
      <c r="E20" s="71">
        <v>79.837867262000003</v>
      </c>
      <c r="F20" s="71">
        <v>678.32593026699999</v>
      </c>
      <c r="G20" s="71">
        <v>216.65916964600001</v>
      </c>
      <c r="H20" s="27">
        <f t="shared" si="1"/>
        <v>2949.8735371140001</v>
      </c>
      <c r="J20" s="71"/>
      <c r="K20" s="63"/>
    </row>
    <row r="21" spans="1:11" ht="15" customHeight="1">
      <c r="A21" s="16"/>
      <c r="B21" s="64">
        <v>2013</v>
      </c>
      <c r="C21" s="1">
        <v>1339.158979586</v>
      </c>
      <c r="D21" s="71">
        <v>724.62863626800004</v>
      </c>
      <c r="E21" s="71">
        <v>83.228851982999998</v>
      </c>
      <c r="F21" s="71">
        <v>759.49291643000004</v>
      </c>
      <c r="G21" s="71">
        <v>249.97920345200001</v>
      </c>
      <c r="H21" s="27">
        <f>SUM(C21:G21)</f>
        <v>3156.4885877190004</v>
      </c>
      <c r="J21" s="71"/>
      <c r="K21" s="63"/>
    </row>
    <row r="22" spans="1:11" ht="15" customHeight="1">
      <c r="A22" s="16"/>
      <c r="B22" s="64">
        <v>2014</v>
      </c>
      <c r="C22" s="1">
        <v>1415.326506464</v>
      </c>
      <c r="D22" s="71">
        <v>759.98121490899996</v>
      </c>
      <c r="E22" s="71">
        <v>147.193198112</v>
      </c>
      <c r="F22" s="71">
        <v>849.31543420000003</v>
      </c>
      <c r="G22" s="71">
        <v>284.37240629799999</v>
      </c>
      <c r="H22" s="27">
        <f>SUM(C22:G22)</f>
        <v>3456.1887599829997</v>
      </c>
      <c r="J22" s="71"/>
      <c r="K22" s="63"/>
    </row>
    <row r="23" spans="1:11" ht="15" customHeight="1">
      <c r="A23" s="16"/>
      <c r="B23" s="64">
        <v>2015</v>
      </c>
      <c r="C23" s="1">
        <v>1549.4798310000001</v>
      </c>
      <c r="D23" s="71">
        <v>823.3039698</v>
      </c>
      <c r="E23" s="71">
        <v>138.9361686</v>
      </c>
      <c r="F23" s="71">
        <v>789.3487963</v>
      </c>
      <c r="G23" s="71">
        <v>260.7053702</v>
      </c>
      <c r="H23" s="27">
        <f>SUM(C23:G23)</f>
        <v>3561.7741358999997</v>
      </c>
      <c r="J23" s="71"/>
      <c r="K23" s="63"/>
    </row>
    <row r="24" spans="1:11" ht="15" customHeight="1">
      <c r="A24" s="16"/>
      <c r="B24" s="64">
        <v>2016</v>
      </c>
      <c r="C24" s="1">
        <v>1679.3150000000001</v>
      </c>
      <c r="D24" s="71">
        <v>903.755</v>
      </c>
      <c r="E24" s="71">
        <v>151.017</v>
      </c>
      <c r="F24" s="71">
        <v>883.58500000000004</v>
      </c>
      <c r="G24" s="71">
        <v>308.83999999999997</v>
      </c>
      <c r="H24" s="27">
        <f>SUM(C24:G24)</f>
        <v>3926.5120000000002</v>
      </c>
      <c r="J24" s="71"/>
      <c r="K24" s="63"/>
    </row>
    <row r="25" spans="1:11">
      <c r="A25" s="72"/>
      <c r="B25" s="74"/>
      <c r="C25" s="60"/>
      <c r="D25" s="60"/>
      <c r="E25" s="60"/>
      <c r="F25" s="60"/>
      <c r="G25" s="60"/>
      <c r="H25" s="60"/>
    </row>
    <row r="26" spans="1:11" ht="15" customHeight="1">
      <c r="A26" s="16" t="s">
        <v>188</v>
      </c>
      <c r="B26" s="64">
        <v>1998</v>
      </c>
      <c r="C26" s="27">
        <v>205.53</v>
      </c>
      <c r="D26" s="27">
        <v>441.40300000000002</v>
      </c>
      <c r="E26" s="27">
        <v>47.176000000000002</v>
      </c>
      <c r="F26" s="27">
        <v>235.48</v>
      </c>
      <c r="G26" s="27">
        <v>68.382000000000005</v>
      </c>
      <c r="H26" s="27">
        <f>SUM(C26:G26)</f>
        <v>997.971</v>
      </c>
    </row>
    <row r="27" spans="1:11" ht="15" customHeight="1">
      <c r="A27" s="16"/>
      <c r="B27" s="64">
        <v>1999</v>
      </c>
      <c r="C27" s="27">
        <v>225.398</v>
      </c>
      <c r="D27" s="27">
        <v>488.745</v>
      </c>
      <c r="E27" s="27">
        <v>52.793999999999997</v>
      </c>
      <c r="F27" s="27">
        <v>240.959</v>
      </c>
      <c r="G27" s="27">
        <v>57.527999999999999</v>
      </c>
      <c r="H27" s="27">
        <f t="shared" ref="H27:H44" si="2">SUM(C27:G27)</f>
        <v>1065.424</v>
      </c>
    </row>
    <row r="28" spans="1:11" ht="15" customHeight="1">
      <c r="A28" s="7"/>
      <c r="B28" s="64">
        <v>2000</v>
      </c>
      <c r="C28" s="27">
        <v>263.07400000000001</v>
      </c>
      <c r="D28" s="27">
        <v>546.38800000000003</v>
      </c>
      <c r="E28" s="27">
        <v>59.161999999999999</v>
      </c>
      <c r="F28" s="27">
        <v>317.51799999999997</v>
      </c>
      <c r="G28" s="27">
        <v>88.22</v>
      </c>
      <c r="H28" s="27">
        <f t="shared" si="2"/>
        <v>1274.3620000000001</v>
      </c>
      <c r="I28" t="s">
        <v>32</v>
      </c>
    </row>
    <row r="29" spans="1:11" ht="15" customHeight="1">
      <c r="A29" s="7"/>
      <c r="B29" s="64">
        <v>2001</v>
      </c>
      <c r="C29" s="27">
        <v>280.97899999999998</v>
      </c>
      <c r="D29" s="27">
        <v>640.08100000000002</v>
      </c>
      <c r="E29" s="27">
        <v>73.872</v>
      </c>
      <c r="F29" s="27">
        <v>350.57799999999997</v>
      </c>
      <c r="G29" s="27">
        <v>34.963000000000001</v>
      </c>
      <c r="H29" s="27">
        <f t="shared" si="2"/>
        <v>1380.4729999999997</v>
      </c>
    </row>
    <row r="30" spans="1:11" ht="15" customHeight="1">
      <c r="A30" s="7"/>
      <c r="B30" s="64">
        <v>2002</v>
      </c>
      <c r="C30" s="27">
        <v>294.16000000000003</v>
      </c>
      <c r="D30" s="27">
        <v>636.86900000000003</v>
      </c>
      <c r="E30" s="27">
        <v>60.209000000000003</v>
      </c>
      <c r="F30" s="27">
        <v>354.928</v>
      </c>
      <c r="G30" s="27">
        <v>63.628</v>
      </c>
      <c r="H30" s="27">
        <f t="shared" si="2"/>
        <v>1409.7940000000001</v>
      </c>
    </row>
    <row r="31" spans="1:11" ht="15" customHeight="1">
      <c r="A31" s="7"/>
      <c r="B31" s="64">
        <v>2003</v>
      </c>
      <c r="C31" s="27">
        <v>298.45</v>
      </c>
      <c r="D31" s="27">
        <v>612.71799999999996</v>
      </c>
      <c r="E31" s="27">
        <v>38.962000000000003</v>
      </c>
      <c r="F31" s="27">
        <v>333.60199999999998</v>
      </c>
      <c r="G31" s="27">
        <v>83.081000000000003</v>
      </c>
      <c r="H31" s="27">
        <f t="shared" si="2"/>
        <v>1366.8129999999999</v>
      </c>
    </row>
    <row r="32" spans="1:11" ht="15" customHeight="1">
      <c r="A32" s="7"/>
      <c r="B32" s="64">
        <v>2004</v>
      </c>
      <c r="C32" s="27">
        <v>313.50400000000002</v>
      </c>
      <c r="D32" s="27">
        <v>628.01599999999996</v>
      </c>
      <c r="E32" s="27">
        <v>41.536999999999999</v>
      </c>
      <c r="F32" s="27">
        <v>398.06599999999997</v>
      </c>
      <c r="G32" s="27">
        <v>65.328000000000003</v>
      </c>
      <c r="H32" s="27">
        <f t="shared" si="2"/>
        <v>1446.451</v>
      </c>
    </row>
    <row r="33" spans="1:9" ht="15" customHeight="1">
      <c r="A33" s="7"/>
      <c r="B33" s="64">
        <v>2005</v>
      </c>
      <c r="C33" s="27">
        <v>351.22199999999998</v>
      </c>
      <c r="D33" s="27">
        <v>742.55600000000004</v>
      </c>
      <c r="E33" s="27">
        <v>49.311999999999998</v>
      </c>
      <c r="F33" s="27">
        <v>532.80999999999995</v>
      </c>
      <c r="G33" s="27">
        <v>53.597000000000001</v>
      </c>
      <c r="H33" s="27">
        <f t="shared" si="2"/>
        <v>1729.4969999999998</v>
      </c>
    </row>
    <row r="34" spans="1:9" ht="15" customHeight="1">
      <c r="A34" s="7"/>
      <c r="B34" s="64">
        <v>2006</v>
      </c>
      <c r="C34" s="27">
        <v>401.34568114142996</v>
      </c>
      <c r="D34" s="27">
        <v>829.14050113438998</v>
      </c>
      <c r="E34" s="27">
        <v>67.59957072200001</v>
      </c>
      <c r="F34" s="27">
        <v>665.12977249418805</v>
      </c>
      <c r="G34" s="27">
        <v>80.980065728460602</v>
      </c>
      <c r="H34" s="27">
        <f t="shared" si="2"/>
        <v>2044.1955912204685</v>
      </c>
    </row>
    <row r="35" spans="1:9" ht="15" customHeight="1">
      <c r="A35" s="7"/>
      <c r="B35" s="64">
        <v>2007</v>
      </c>
      <c r="C35" s="27">
        <v>648.36800000000005</v>
      </c>
      <c r="D35" s="27">
        <v>1094.4112183</v>
      </c>
      <c r="E35" s="27">
        <v>97.399000000000001</v>
      </c>
      <c r="F35" s="27">
        <v>800.54937139999993</v>
      </c>
      <c r="G35" s="27">
        <v>98.161945099999997</v>
      </c>
      <c r="H35" s="27">
        <f t="shared" si="2"/>
        <v>2738.8895348000001</v>
      </c>
    </row>
    <row r="36" spans="1:9" ht="15" customHeight="1">
      <c r="A36" s="7"/>
      <c r="B36" s="64">
        <v>2008</v>
      </c>
      <c r="C36" s="27">
        <v>718.0007522075</v>
      </c>
      <c r="D36" s="27">
        <v>1219.9836673404272</v>
      </c>
      <c r="E36" s="27">
        <v>92.653365762999996</v>
      </c>
      <c r="F36" s="27">
        <v>945.78848207720421</v>
      </c>
      <c r="G36" s="27">
        <v>53.373137655374805</v>
      </c>
      <c r="H36" s="27">
        <f t="shared" si="2"/>
        <v>3029.7994050435059</v>
      </c>
    </row>
    <row r="37" spans="1:9" ht="15" customHeight="1">
      <c r="A37" s="7"/>
      <c r="B37" s="64">
        <v>2009</v>
      </c>
      <c r="C37" s="27">
        <v>761.13012514515003</v>
      </c>
      <c r="D37" s="27">
        <v>1052.121149476</v>
      </c>
      <c r="E37" s="27">
        <v>125.728473327</v>
      </c>
      <c r="F37" s="27">
        <v>903.29516013288799</v>
      </c>
      <c r="G37" s="27">
        <v>57.291259673633597</v>
      </c>
      <c r="H37" s="27">
        <f t="shared" si="2"/>
        <v>2899.5661677546718</v>
      </c>
    </row>
    <row r="38" spans="1:9" ht="15" customHeight="1">
      <c r="A38" s="7"/>
      <c r="B38" s="64">
        <v>2010</v>
      </c>
      <c r="C38" s="27">
        <v>817.38740322600006</v>
      </c>
      <c r="D38" s="27">
        <v>1059.6595451600001</v>
      </c>
      <c r="E38" s="27">
        <v>63.540391071999998</v>
      </c>
      <c r="F38" s="27">
        <v>858.66128337999999</v>
      </c>
      <c r="G38" s="27">
        <v>109.745773375</v>
      </c>
      <c r="H38" s="27">
        <f t="shared" si="2"/>
        <v>2908.9943962130001</v>
      </c>
    </row>
    <row r="39" spans="1:9" ht="15" customHeight="1">
      <c r="A39" s="7"/>
      <c r="B39" s="64">
        <v>2011</v>
      </c>
      <c r="C39" s="27">
        <v>866.348857641</v>
      </c>
      <c r="D39" s="27">
        <v>1148.279174642</v>
      </c>
      <c r="E39" s="27">
        <v>67.939131000000003</v>
      </c>
      <c r="F39" s="27">
        <v>884.42629171999999</v>
      </c>
      <c r="G39" s="27">
        <v>100.53633143899999</v>
      </c>
      <c r="H39" s="27">
        <f t="shared" si="2"/>
        <v>3067.5297864419999</v>
      </c>
    </row>
    <row r="40" spans="1:9" ht="15" customHeight="1">
      <c r="A40" s="7"/>
      <c r="B40" s="64">
        <v>2012</v>
      </c>
      <c r="C40" s="27">
        <v>967.94315965500004</v>
      </c>
      <c r="D40" s="27">
        <v>1162.8457193710001</v>
      </c>
      <c r="E40" s="27">
        <v>56.455758000000003</v>
      </c>
      <c r="F40" s="27">
        <v>970.72525447700002</v>
      </c>
      <c r="G40" s="27">
        <v>105.554</v>
      </c>
      <c r="H40" s="27">
        <f t="shared" si="2"/>
        <v>3263.5238915030004</v>
      </c>
    </row>
    <row r="41" spans="1:9" ht="15" customHeight="1">
      <c r="A41" s="7"/>
      <c r="B41" s="64">
        <v>2013</v>
      </c>
      <c r="C41" s="27">
        <v>1004.821283926</v>
      </c>
      <c r="D41" s="27">
        <v>1147.8152803529999</v>
      </c>
      <c r="E41" s="27">
        <v>52.670448</v>
      </c>
      <c r="F41" s="27">
        <v>1038.179320342</v>
      </c>
      <c r="G41" s="27">
        <v>97.984567431000002</v>
      </c>
      <c r="H41" s="27">
        <f t="shared" si="2"/>
        <v>3341.4709000519997</v>
      </c>
    </row>
    <row r="42" spans="1:9" ht="15" customHeight="1">
      <c r="A42" s="7"/>
      <c r="B42" s="64">
        <v>2014</v>
      </c>
      <c r="C42" s="27">
        <v>1057.4084190999999</v>
      </c>
      <c r="D42" s="27">
        <v>1212.0526838999999</v>
      </c>
      <c r="E42" s="27">
        <v>126.0274308</v>
      </c>
      <c r="F42" s="27">
        <v>1219.2664758000001</v>
      </c>
      <c r="G42" s="27">
        <v>131.28540709999999</v>
      </c>
      <c r="H42" s="27">
        <f t="shared" si="2"/>
        <v>3746.0404166999997</v>
      </c>
    </row>
    <row r="43" spans="1:9" ht="15" customHeight="1">
      <c r="A43" s="7"/>
      <c r="B43" s="64">
        <v>2015</v>
      </c>
      <c r="C43" s="27">
        <v>1137.6612035000001</v>
      </c>
      <c r="D43" s="27">
        <v>1249.1334752</v>
      </c>
      <c r="E43" s="27">
        <v>99.504988400000002</v>
      </c>
      <c r="F43" s="27">
        <v>1256.1785877</v>
      </c>
      <c r="G43" s="27">
        <v>74.784647300000003</v>
      </c>
      <c r="H43" s="27">
        <f t="shared" si="2"/>
        <v>3817.2629021000002</v>
      </c>
    </row>
    <row r="44" spans="1:9" ht="15" customHeight="1">
      <c r="A44" s="7"/>
      <c r="B44" s="64">
        <v>2016</v>
      </c>
      <c r="C44" s="27">
        <v>1189.761</v>
      </c>
      <c r="D44" s="27">
        <v>1287.6020000000001</v>
      </c>
      <c r="E44" s="27">
        <v>136.27000000000001</v>
      </c>
      <c r="F44" s="27">
        <v>1344.537</v>
      </c>
      <c r="G44" s="27">
        <v>163.91499999999999</v>
      </c>
      <c r="H44" s="27">
        <f t="shared" si="2"/>
        <v>4122.085</v>
      </c>
    </row>
    <row r="45" spans="1:9">
      <c r="A45" s="40"/>
      <c r="B45" s="117"/>
      <c r="C45" s="118"/>
      <c r="D45" s="118"/>
      <c r="E45" s="118"/>
      <c r="F45" s="118"/>
      <c r="G45" s="118"/>
      <c r="H45" s="119"/>
    </row>
    <row r="46" spans="1:9">
      <c r="A46" s="91" t="s">
        <v>135</v>
      </c>
      <c r="B46" s="91"/>
      <c r="C46" s="91"/>
      <c r="D46" s="91"/>
      <c r="E46" s="91"/>
      <c r="F46" s="91"/>
      <c r="G46" s="91"/>
      <c r="H46" s="91"/>
      <c r="I46" s="91"/>
    </row>
    <row r="47" spans="1:9" ht="9.75" customHeight="1">
      <c r="A47" s="92" t="s">
        <v>136</v>
      </c>
      <c r="B47" s="92"/>
      <c r="C47" s="92"/>
      <c r="D47" s="92"/>
      <c r="E47" s="92"/>
      <c r="F47" s="92"/>
      <c r="G47" s="92"/>
      <c r="H47" s="92"/>
      <c r="I47" s="92"/>
    </row>
    <row r="48" spans="1:9">
      <c r="A48" s="20" t="s">
        <v>138</v>
      </c>
      <c r="B48" s="92"/>
      <c r="C48" s="92"/>
      <c r="D48" s="92"/>
      <c r="E48" s="92"/>
      <c r="F48" s="92"/>
      <c r="G48" s="92"/>
      <c r="H48" s="92"/>
      <c r="I48" s="92"/>
    </row>
    <row r="49" spans="1:11">
      <c r="A49" s="85" t="s">
        <v>189</v>
      </c>
      <c r="B49" s="1"/>
      <c r="C49" s="1"/>
      <c r="D49" s="1"/>
      <c r="E49" s="1"/>
      <c r="F49" s="1"/>
      <c r="G49" s="1"/>
    </row>
    <row r="50" spans="1:11">
      <c r="A50" s="115" t="s">
        <v>180</v>
      </c>
      <c r="B50" s="1"/>
      <c r="C50" s="1"/>
      <c r="D50" s="1"/>
      <c r="E50" s="1"/>
      <c r="F50" s="1"/>
      <c r="G50" s="1"/>
    </row>
    <row r="51" spans="1:11">
      <c r="A51" s="20" t="s">
        <v>190</v>
      </c>
      <c r="B51" s="1"/>
      <c r="C51" s="1"/>
      <c r="D51" s="1"/>
      <c r="E51" s="1"/>
      <c r="F51" s="1"/>
      <c r="G51" s="1"/>
    </row>
    <row r="52" spans="1:11">
      <c r="A52" t="s">
        <v>82</v>
      </c>
      <c r="B52" s="10"/>
      <c r="C52" s="10"/>
      <c r="D52" s="10"/>
      <c r="E52" s="10"/>
      <c r="F52" s="10"/>
      <c r="G52" s="10"/>
      <c r="H52" s="7"/>
      <c r="I52" s="7"/>
      <c r="K52" t="s">
        <v>181</v>
      </c>
    </row>
    <row r="53" spans="1:11" ht="15.75">
      <c r="A53" s="32"/>
      <c r="B53" s="10"/>
      <c r="C53" s="10"/>
      <c r="D53" s="10"/>
      <c r="E53" s="10"/>
      <c r="F53" s="10"/>
      <c r="G53" s="10"/>
      <c r="H53" s="7"/>
      <c r="I53" s="7"/>
    </row>
    <row r="54" spans="1:11">
      <c r="A54" s="7"/>
      <c r="B54" s="10"/>
      <c r="C54" s="10"/>
      <c r="D54" s="10"/>
      <c r="E54" s="10"/>
      <c r="F54" s="10"/>
      <c r="G54" s="10"/>
      <c r="H54" s="7"/>
      <c r="I54" s="7"/>
    </row>
    <row r="55" spans="1:11">
      <c r="A55" s="7"/>
      <c r="B55" s="10"/>
      <c r="C55" s="10"/>
      <c r="D55" s="10"/>
      <c r="E55" s="10"/>
      <c r="F55" s="10"/>
      <c r="G55" s="10"/>
      <c r="H55" s="7"/>
      <c r="I55" s="7"/>
    </row>
    <row r="56" spans="1:11">
      <c r="A56" s="7"/>
      <c r="B56" s="10"/>
      <c r="C56" s="10"/>
      <c r="D56" s="10"/>
      <c r="E56" s="10"/>
      <c r="F56" s="10"/>
      <c r="G56" s="10"/>
      <c r="H56" s="7"/>
      <c r="I56" s="7"/>
    </row>
    <row r="57" spans="1:11">
      <c r="A57" s="7"/>
      <c r="B57" s="10"/>
      <c r="C57" s="10"/>
      <c r="D57" s="10"/>
      <c r="E57" s="10"/>
      <c r="F57" s="10"/>
      <c r="G57" s="10"/>
      <c r="H57" s="7"/>
      <c r="I57" s="7"/>
    </row>
    <row r="58" spans="1:11">
      <c r="A58" s="7"/>
      <c r="B58" s="10"/>
      <c r="C58" s="10"/>
      <c r="D58" s="10"/>
      <c r="E58" s="10"/>
      <c r="F58" s="10"/>
      <c r="G58" s="10"/>
      <c r="H58" s="7"/>
      <c r="I58" s="7"/>
    </row>
    <row r="59" spans="1:11">
      <c r="A59" s="7"/>
      <c r="B59" s="10"/>
      <c r="C59" s="10"/>
      <c r="D59" s="10"/>
      <c r="E59" s="10"/>
      <c r="F59" s="10"/>
      <c r="G59" s="10"/>
      <c r="H59" s="7"/>
      <c r="I59" s="7"/>
    </row>
    <row r="60" spans="1:11">
      <c r="A60" s="7"/>
      <c r="B60" s="10"/>
      <c r="C60" s="10"/>
      <c r="D60" s="10"/>
      <c r="E60" s="10"/>
      <c r="F60" s="10"/>
      <c r="G60" s="10"/>
      <c r="H60" s="7"/>
      <c r="I60" s="7"/>
    </row>
    <row r="61" spans="1:11">
      <c r="A61" s="7"/>
      <c r="B61" s="10"/>
      <c r="C61" s="10"/>
      <c r="D61" s="10"/>
      <c r="E61" s="10"/>
      <c r="F61" s="10"/>
      <c r="G61" s="10"/>
      <c r="H61" s="7"/>
      <c r="I61" s="7"/>
    </row>
    <row r="62" spans="1:11">
      <c r="A62" s="7"/>
      <c r="B62" s="10"/>
      <c r="C62" s="10"/>
      <c r="D62" s="10"/>
      <c r="E62" s="10"/>
      <c r="F62" s="10"/>
      <c r="G62" s="10"/>
      <c r="H62" s="7"/>
      <c r="I62" s="7"/>
    </row>
    <row r="63" spans="1:11">
      <c r="A63" s="7"/>
      <c r="B63" s="10"/>
      <c r="C63" s="10"/>
      <c r="D63" s="10"/>
      <c r="E63" s="10"/>
      <c r="F63" s="10"/>
      <c r="G63" s="10"/>
      <c r="H63" s="7"/>
      <c r="I63" s="7"/>
    </row>
    <row r="64" spans="1:11">
      <c r="A64" s="7"/>
      <c r="B64" s="10"/>
      <c r="C64" s="10"/>
      <c r="D64" s="10"/>
      <c r="E64" s="10"/>
      <c r="F64" s="10"/>
      <c r="G64" s="10"/>
      <c r="H64" s="7"/>
      <c r="I64" s="7"/>
    </row>
    <row r="65" spans="1:9">
      <c r="A65" s="7"/>
      <c r="B65" s="10"/>
      <c r="C65" s="10"/>
      <c r="D65" s="10"/>
      <c r="E65" s="10"/>
      <c r="F65" s="10"/>
      <c r="G65" s="10"/>
      <c r="H65" s="7"/>
      <c r="I65" s="7"/>
    </row>
    <row r="66" spans="1:9">
      <c r="A66" s="7"/>
      <c r="B66" s="10"/>
      <c r="C66" s="10"/>
      <c r="D66" s="10"/>
      <c r="E66" s="10"/>
      <c r="F66" s="10"/>
      <c r="G66" s="10"/>
      <c r="H66" s="7"/>
      <c r="I66" s="7"/>
    </row>
    <row r="67" spans="1:9">
      <c r="A67" s="7"/>
      <c r="B67" s="10"/>
      <c r="C67" s="10"/>
      <c r="D67" s="10"/>
      <c r="E67" s="10"/>
      <c r="F67" s="10"/>
      <c r="G67" s="10"/>
      <c r="H67" s="7"/>
      <c r="I67" s="7"/>
    </row>
    <row r="68" spans="1:9">
      <c r="A68" s="7"/>
      <c r="B68" s="10"/>
      <c r="C68" s="10"/>
      <c r="D68" s="10"/>
      <c r="E68" s="10"/>
      <c r="F68" s="10"/>
      <c r="G68" s="10"/>
      <c r="H68" s="7"/>
      <c r="I68" s="7"/>
    </row>
    <row r="69" spans="1:9">
      <c r="A69" s="7"/>
      <c r="B69" s="10"/>
      <c r="C69" s="10"/>
      <c r="D69" s="10"/>
      <c r="E69" s="10"/>
      <c r="F69" s="10"/>
      <c r="G69" s="10"/>
      <c r="H69" s="7"/>
      <c r="I69" s="7"/>
    </row>
    <row r="70" spans="1:9">
      <c r="A70" s="7"/>
      <c r="B70" s="10"/>
      <c r="C70" s="10"/>
      <c r="D70" s="10"/>
      <c r="E70" s="10"/>
      <c r="F70" s="10"/>
      <c r="G70" s="10"/>
      <c r="H70" s="7"/>
      <c r="I70" s="7"/>
    </row>
    <row r="71" spans="1:9">
      <c r="A71" s="7"/>
      <c r="B71" s="10"/>
      <c r="C71" s="10"/>
      <c r="D71" s="10"/>
      <c r="E71" s="10"/>
      <c r="F71" s="10"/>
      <c r="G71" s="10"/>
      <c r="H71" s="7"/>
      <c r="I71" s="7"/>
    </row>
    <row r="72" spans="1:9">
      <c r="A72" s="7"/>
      <c r="B72" s="10"/>
      <c r="C72" s="10"/>
      <c r="D72" s="10"/>
      <c r="E72" s="10"/>
      <c r="F72" s="10"/>
      <c r="G72" s="10"/>
      <c r="H72" s="7"/>
      <c r="I72" s="7"/>
    </row>
    <row r="73" spans="1:9">
      <c r="A73" s="7"/>
      <c r="B73" s="10"/>
      <c r="C73" s="10"/>
      <c r="D73" s="10"/>
      <c r="E73" s="10"/>
      <c r="F73" s="10"/>
      <c r="G73" s="10"/>
      <c r="H73" s="7"/>
      <c r="I73" s="7"/>
    </row>
    <row r="74" spans="1:9">
      <c r="A74" s="7"/>
      <c r="B74" s="10"/>
      <c r="C74" s="10"/>
      <c r="D74" s="10"/>
      <c r="E74" s="10"/>
      <c r="F74" s="10"/>
      <c r="G74" s="10"/>
      <c r="H74" s="7"/>
      <c r="I74" s="7"/>
    </row>
    <row r="75" spans="1:9">
      <c r="A75" s="7"/>
      <c r="B75" s="10"/>
      <c r="C75" s="10"/>
      <c r="D75" s="10"/>
      <c r="E75" s="10"/>
      <c r="F75" s="10"/>
      <c r="G75" s="10"/>
      <c r="H75" s="7"/>
      <c r="I75" s="7"/>
    </row>
    <row r="76" spans="1:9">
      <c r="A76" s="7"/>
      <c r="B76" s="10"/>
      <c r="C76" s="10"/>
      <c r="D76" s="10"/>
      <c r="E76" s="10"/>
      <c r="F76" s="10"/>
      <c r="G76" s="10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9">
      <c r="A81" s="7"/>
      <c r="B81" s="7"/>
      <c r="C81" s="7"/>
      <c r="D81" s="7"/>
      <c r="E81" s="7"/>
      <c r="F81" s="7"/>
      <c r="G81" s="7"/>
      <c r="H81" s="7"/>
      <c r="I81" s="7"/>
    </row>
    <row r="82" spans="1:9">
      <c r="A82" s="7"/>
      <c r="B82" s="7"/>
      <c r="C82" s="7"/>
      <c r="D82" s="7"/>
      <c r="E82" s="7"/>
      <c r="F82" s="7"/>
      <c r="G82" s="7"/>
      <c r="H82" s="7"/>
      <c r="I82" s="7"/>
    </row>
    <row r="83" spans="1:9">
      <c r="A83" s="7"/>
      <c r="B83" s="7"/>
      <c r="C83" s="7"/>
      <c r="D83" s="7"/>
      <c r="E83" s="7"/>
      <c r="F83" s="7"/>
      <c r="G83" s="7"/>
      <c r="H83" s="7"/>
      <c r="I83" s="7"/>
    </row>
    <row r="84" spans="1:9">
      <c r="A84" s="7"/>
      <c r="B84" s="7"/>
      <c r="C84" s="7"/>
      <c r="D84" s="7"/>
      <c r="E84" s="7"/>
      <c r="F84" s="7"/>
      <c r="G84" s="7"/>
      <c r="H84" s="7"/>
      <c r="I84" s="7"/>
    </row>
    <row r="85" spans="1:9">
      <c r="A85" s="7"/>
      <c r="B85" s="7"/>
      <c r="C85" s="7"/>
      <c r="D85" s="7"/>
      <c r="E85" s="7"/>
      <c r="F85" s="7"/>
      <c r="G85" s="7"/>
      <c r="H85" s="7"/>
      <c r="I85" s="7"/>
    </row>
    <row r="86" spans="1:9">
      <c r="A86" s="7"/>
      <c r="B86" s="7"/>
      <c r="C86" s="7"/>
      <c r="D86" s="7"/>
      <c r="E86" s="7"/>
      <c r="F86" s="7"/>
      <c r="G86" s="7"/>
      <c r="H86" s="7"/>
      <c r="I86" s="7"/>
    </row>
    <row r="87" spans="1:9">
      <c r="A87" s="7"/>
      <c r="B87" s="7"/>
      <c r="C87" s="7"/>
      <c r="D87" s="7"/>
      <c r="E87" s="7"/>
      <c r="F87" s="7"/>
      <c r="G87" s="7"/>
      <c r="H87" s="7"/>
      <c r="I87" s="7"/>
    </row>
    <row r="88" spans="1:9">
      <c r="A88" s="7"/>
      <c r="B88" s="7"/>
      <c r="C88" s="7"/>
      <c r="D88" s="7"/>
      <c r="E88" s="7"/>
      <c r="F88" s="7"/>
      <c r="G88" s="7"/>
      <c r="H88" s="7"/>
      <c r="I88" s="7"/>
    </row>
    <row r="89" spans="1:9">
      <c r="A89" s="7"/>
      <c r="B89" s="7"/>
      <c r="C89" s="7"/>
      <c r="D89" s="7"/>
      <c r="E89" s="7"/>
      <c r="F89" s="7"/>
      <c r="G89" s="7"/>
      <c r="H89" s="7"/>
      <c r="I89" s="7"/>
    </row>
    <row r="90" spans="1:9">
      <c r="A90" s="7"/>
      <c r="B90" s="7"/>
      <c r="C90" s="7"/>
      <c r="D90" s="7"/>
      <c r="E90" s="7"/>
      <c r="F90" s="7"/>
      <c r="G90" s="7"/>
      <c r="H90" s="7"/>
      <c r="I90" s="7"/>
    </row>
    <row r="91" spans="1:9">
      <c r="A91" s="7"/>
      <c r="B91" s="7"/>
      <c r="C91" s="7"/>
      <c r="D91" s="7"/>
      <c r="E91" s="7"/>
      <c r="F91" s="7"/>
      <c r="G91" s="7"/>
      <c r="H91" s="7"/>
      <c r="I91" s="7"/>
    </row>
    <row r="92" spans="1:9">
      <c r="A92" s="7"/>
      <c r="B92" s="7"/>
      <c r="C92" s="7"/>
      <c r="D92" s="7"/>
      <c r="E92" s="7"/>
      <c r="F92" s="7"/>
      <c r="G92" s="7"/>
      <c r="H92" s="7"/>
      <c r="I92" s="7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</sheetData>
  <phoneticPr fontId="0" type="noConversion"/>
  <pageMargins left="0.75" right="0.75" top="1" bottom="1" header="0.5" footer="0.5"/>
  <pageSetup paperSize="9" scale="95" orientation="portrait" verticalDpi="300" r:id="rId1"/>
  <headerFooter alignWithMargins="0"/>
  <ignoredErrors>
    <ignoredError sqref="H26:H44 H6:H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zoomScaleNormal="100" workbookViewId="0">
      <selection activeCell="E17" sqref="A17:E17"/>
    </sheetView>
  </sheetViews>
  <sheetFormatPr defaultRowHeight="12.75"/>
  <cols>
    <col min="1" max="1" width="17.5703125" customWidth="1"/>
    <col min="2" max="2" width="8.42578125" bestFit="1" customWidth="1"/>
    <col min="3" max="3" width="9.7109375" bestFit="1" customWidth="1"/>
    <col min="4" max="4" width="12" style="71" bestFit="1" customWidth="1"/>
    <col min="5" max="5" width="8.7109375" customWidth="1"/>
  </cols>
  <sheetData>
    <row r="1" spans="1:6" ht="18" customHeight="1">
      <c r="A1" s="108" t="s">
        <v>217</v>
      </c>
      <c r="B1" s="108"/>
      <c r="C1" s="104"/>
      <c r="D1" s="126"/>
      <c r="E1" s="55"/>
    </row>
    <row r="2" spans="1:6" ht="18" customHeight="1">
      <c r="A2" s="108" t="s">
        <v>76</v>
      </c>
      <c r="B2" s="108"/>
      <c r="C2" s="104"/>
      <c r="D2" s="126"/>
      <c r="E2" s="55"/>
    </row>
    <row r="3" spans="1:6" s="7" customFormat="1" ht="15" customHeight="1">
      <c r="A3" s="127" t="s">
        <v>83</v>
      </c>
      <c r="B3" s="127"/>
      <c r="C3" s="36"/>
      <c r="D3" s="128"/>
      <c r="E3" s="36"/>
    </row>
    <row r="4" spans="1:6" s="7" customFormat="1" ht="25.5">
      <c r="A4" s="129" t="s">
        <v>210</v>
      </c>
      <c r="B4" s="164" t="s">
        <v>26</v>
      </c>
      <c r="C4" s="165" t="s">
        <v>163</v>
      </c>
      <c r="D4" s="166" t="s">
        <v>162</v>
      </c>
      <c r="E4" s="167" t="s">
        <v>5</v>
      </c>
    </row>
    <row r="5" spans="1:6" s="7" customFormat="1" ht="15" customHeight="1">
      <c r="A5" s="110">
        <v>2004</v>
      </c>
      <c r="B5" s="120">
        <v>908.47359420000009</v>
      </c>
      <c r="C5" s="120">
        <v>181.23837409999999</v>
      </c>
      <c r="D5" s="120">
        <v>387.07600000000002</v>
      </c>
      <c r="E5" s="124">
        <f t="shared" ref="E5:E17" si="0">SUM(B5:D5)</f>
        <v>1476.7879683000001</v>
      </c>
    </row>
    <row r="6" spans="1:6" s="7" customFormat="1" ht="15" customHeight="1">
      <c r="A6" s="110">
        <v>2005</v>
      </c>
      <c r="B6" s="120">
        <v>1025.781229934662</v>
      </c>
      <c r="C6" s="120">
        <v>225.61372952579998</v>
      </c>
      <c r="D6" s="120">
        <v>406.15139129496998</v>
      </c>
      <c r="E6" s="124">
        <f t="shared" si="0"/>
        <v>1657.5463507554318</v>
      </c>
    </row>
    <row r="7" spans="1:6" s="7" customFormat="1" ht="15" customHeight="1">
      <c r="A7" s="110">
        <v>2006</v>
      </c>
      <c r="B7" s="120">
        <v>1145.1169909702701</v>
      </c>
      <c r="C7" s="120">
        <v>274.50302557129999</v>
      </c>
      <c r="D7" s="120">
        <v>435.55703278084997</v>
      </c>
      <c r="E7" s="124">
        <f t="shared" si="0"/>
        <v>1855.1770493224201</v>
      </c>
    </row>
    <row r="8" spans="1:6" s="7" customFormat="1" ht="15" customHeight="1">
      <c r="A8" s="110">
        <v>2007</v>
      </c>
      <c r="B8" s="120">
        <v>1263.1876811360003</v>
      </c>
      <c r="C8" s="120">
        <v>332.22124054799997</v>
      </c>
      <c r="D8" s="120">
        <v>461.71133883700003</v>
      </c>
      <c r="E8" s="124">
        <f t="shared" si="0"/>
        <v>2057.1202605210001</v>
      </c>
    </row>
    <row r="9" spans="1:6" s="7" customFormat="1" ht="15" customHeight="1">
      <c r="A9" s="110">
        <v>2008</v>
      </c>
      <c r="B9" s="120">
        <v>1360.1209725890001</v>
      </c>
      <c r="C9" s="120">
        <v>386.76280007899999</v>
      </c>
      <c r="D9" s="120">
        <v>494.62135709400002</v>
      </c>
      <c r="E9" s="124">
        <f t="shared" si="0"/>
        <v>2241.5051297620003</v>
      </c>
    </row>
    <row r="10" spans="1:6" ht="15" customHeight="1">
      <c r="A10" s="110">
        <v>2009</v>
      </c>
      <c r="B10" s="120">
        <v>1451.3839155860001</v>
      </c>
      <c r="C10" s="120">
        <v>451.84774947</v>
      </c>
      <c r="D10" s="120">
        <v>541.09286104499995</v>
      </c>
      <c r="E10" s="124">
        <f t="shared" si="0"/>
        <v>2444.3245261010002</v>
      </c>
      <c r="F10" s="1"/>
    </row>
    <row r="11" spans="1:6" ht="15" customHeight="1">
      <c r="A11" s="110">
        <v>2010</v>
      </c>
      <c r="B11" s="1">
        <v>1525.0586555580001</v>
      </c>
      <c r="C11" s="1">
        <v>518.347890936</v>
      </c>
      <c r="D11" s="1">
        <v>576.87388352000005</v>
      </c>
      <c r="E11" s="124">
        <f t="shared" si="0"/>
        <v>2620.2804300140001</v>
      </c>
      <c r="F11" s="1"/>
    </row>
    <row r="12" spans="1:6" ht="15" customHeight="1">
      <c r="A12" s="110">
        <v>2011</v>
      </c>
      <c r="B12" s="1">
        <v>1599.3789672190001</v>
      </c>
      <c r="C12" s="1">
        <v>556.71776316199998</v>
      </c>
      <c r="D12" s="1">
        <v>593.241128</v>
      </c>
      <c r="E12" s="124">
        <f t="shared" si="0"/>
        <v>2749.3378583810004</v>
      </c>
      <c r="F12" s="1"/>
    </row>
    <row r="13" spans="1:6" ht="15" customHeight="1">
      <c r="A13" s="110">
        <v>2012</v>
      </c>
      <c r="B13" s="1">
        <v>1659.9878532780001</v>
      </c>
      <c r="C13" s="1">
        <v>594.48446291000005</v>
      </c>
      <c r="D13" s="1">
        <v>619.83078799999998</v>
      </c>
      <c r="E13" s="124">
        <f t="shared" si="0"/>
        <v>2874.3031041880004</v>
      </c>
      <c r="F13" s="1"/>
    </row>
    <row r="14" spans="1:6" ht="15" customHeight="1">
      <c r="A14" s="110">
        <v>2013</v>
      </c>
      <c r="B14" s="1">
        <v>1740.3813582449998</v>
      </c>
      <c r="C14" s="1">
        <v>645.24760398400008</v>
      </c>
      <c r="D14" s="1">
        <v>629.82518999999991</v>
      </c>
      <c r="E14" s="124">
        <f t="shared" si="0"/>
        <v>3015.4541522289996</v>
      </c>
      <c r="F14" s="1"/>
    </row>
    <row r="15" spans="1:6" ht="15" customHeight="1">
      <c r="A15" s="110">
        <v>2014</v>
      </c>
      <c r="B15" s="1">
        <v>1827.19855082</v>
      </c>
      <c r="C15" s="1">
        <v>712.24820003599996</v>
      </c>
      <c r="D15" s="1">
        <v>646.20798944499995</v>
      </c>
      <c r="E15" s="124">
        <f t="shared" si="0"/>
        <v>3185.6547403009999</v>
      </c>
      <c r="F15" s="1"/>
    </row>
    <row r="16" spans="1:6" ht="15" customHeight="1">
      <c r="A16" s="110">
        <v>2015</v>
      </c>
      <c r="B16" s="1">
        <v>1946.4387861</v>
      </c>
      <c r="C16" s="1">
        <v>810.49527650000005</v>
      </c>
      <c r="D16" s="1">
        <v>686.86688079999999</v>
      </c>
      <c r="E16" s="124">
        <f t="shared" si="0"/>
        <v>3443.8009434000005</v>
      </c>
      <c r="F16" s="1"/>
    </row>
    <row r="17" spans="1:6" ht="15" customHeight="1">
      <c r="A17" s="110">
        <v>2016</v>
      </c>
      <c r="B17" s="1">
        <v>2059.3603383</v>
      </c>
      <c r="C17" s="1">
        <v>906.24315279999996</v>
      </c>
      <c r="D17" s="1">
        <v>726.47735120000004</v>
      </c>
      <c r="E17" s="124">
        <f t="shared" si="0"/>
        <v>3692.0808422999999</v>
      </c>
      <c r="F17" s="1"/>
    </row>
    <row r="18" spans="1:6" ht="15" customHeight="1">
      <c r="A18" s="110"/>
      <c r="B18" s="1"/>
      <c r="C18" s="1"/>
      <c r="D18" s="1"/>
      <c r="E18" s="124"/>
      <c r="F18" s="1"/>
    </row>
    <row r="19" spans="1:6" ht="15" customHeight="1">
      <c r="B19" s="1"/>
      <c r="C19" s="1"/>
      <c r="D19" s="1"/>
      <c r="E19" s="124"/>
      <c r="F19" s="1"/>
    </row>
    <row r="20" spans="1:6">
      <c r="A20" s="62" t="s">
        <v>278</v>
      </c>
      <c r="B20" s="62"/>
      <c r="C20" s="1"/>
      <c r="D20" s="82"/>
      <c r="E20" s="1"/>
      <c r="F20" s="1"/>
    </row>
    <row r="21" spans="1:6">
      <c r="A21" s="2" t="s">
        <v>43</v>
      </c>
      <c r="C21" s="1"/>
      <c r="E21" s="1"/>
      <c r="F21" s="1"/>
    </row>
    <row r="22" spans="1:6" ht="15" customHeight="1">
      <c r="C22" s="1"/>
      <c r="E22" s="1"/>
      <c r="F22" s="1"/>
    </row>
    <row r="23" spans="1:6" ht="15" customHeight="1">
      <c r="C23" s="1"/>
      <c r="E23" s="1"/>
      <c r="F23" s="1"/>
    </row>
    <row r="24" spans="1:6" ht="15" customHeight="1">
      <c r="C24" s="1"/>
      <c r="E24" s="1"/>
      <c r="F24" s="1"/>
    </row>
    <row r="25" spans="1:6" ht="15" customHeight="1">
      <c r="C25" s="1"/>
      <c r="E25" s="1"/>
      <c r="F25" s="1"/>
    </row>
    <row r="26" spans="1:6" ht="15" customHeight="1">
      <c r="C26" s="1"/>
      <c r="E26" s="1"/>
      <c r="F26" s="1"/>
    </row>
    <row r="27" spans="1:6">
      <c r="C27" s="1"/>
      <c r="E27" s="1"/>
      <c r="F27" s="1"/>
    </row>
    <row r="28" spans="1:6">
      <c r="C28" s="1"/>
      <c r="E28" s="1"/>
      <c r="F28" s="1"/>
    </row>
    <row r="29" spans="1:6">
      <c r="C29" s="1"/>
      <c r="E29" s="1"/>
      <c r="F29" s="1"/>
    </row>
    <row r="30" spans="1:6">
      <c r="C30" s="1"/>
      <c r="E30" s="1"/>
      <c r="F30" s="1"/>
    </row>
    <row r="31" spans="1:6">
      <c r="C31" s="1"/>
      <c r="E31" s="1"/>
      <c r="F31" s="1"/>
    </row>
    <row r="32" spans="1:6">
      <c r="C32" s="1"/>
      <c r="E32" s="1"/>
      <c r="F32" s="1"/>
    </row>
    <row r="33" spans="3:6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  <row r="44" spans="3:6">
      <c r="C44" s="1"/>
      <c r="E44" s="1"/>
      <c r="F44" s="1"/>
    </row>
    <row r="45" spans="3:6">
      <c r="C45" s="1"/>
      <c r="E45" s="1"/>
      <c r="F45" s="1"/>
    </row>
    <row r="46" spans="3:6">
      <c r="C46" s="1"/>
      <c r="E46" s="1"/>
      <c r="F46" s="1"/>
    </row>
    <row r="47" spans="3:6">
      <c r="C47" s="1"/>
      <c r="E47" s="1"/>
      <c r="F47" s="1"/>
    </row>
    <row r="48" spans="3:6">
      <c r="C48" s="1"/>
      <c r="E48" s="1"/>
      <c r="F48" s="1"/>
    </row>
    <row r="49" spans="3:6">
      <c r="C49" s="1"/>
      <c r="E49" s="1"/>
      <c r="F49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E5:E1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workbookViewId="0">
      <selection activeCell="B5" sqref="B5:B7"/>
    </sheetView>
  </sheetViews>
  <sheetFormatPr defaultRowHeight="12.75"/>
  <cols>
    <col min="1" max="1" width="28.42578125" customWidth="1"/>
    <col min="2" max="2" width="11.7109375" bestFit="1" customWidth="1"/>
    <col min="3" max="3" width="2.28515625" customWidth="1"/>
    <col min="4" max="4" width="30.42578125" bestFit="1" customWidth="1"/>
  </cols>
  <sheetData>
    <row r="1" spans="1:7" ht="18" customHeight="1">
      <c r="A1" s="108" t="s">
        <v>332</v>
      </c>
      <c r="B1" s="108"/>
      <c r="C1" s="108"/>
      <c r="D1" s="55"/>
    </row>
    <row r="2" spans="1:7">
      <c r="A2" s="56"/>
      <c r="B2" s="56"/>
      <c r="C2" s="56"/>
      <c r="D2" s="56"/>
    </row>
    <row r="3" spans="1:7" ht="15" customHeight="1">
      <c r="A3" s="36"/>
      <c r="B3" s="153" t="s">
        <v>25</v>
      </c>
      <c r="C3" s="225"/>
      <c r="D3" s="226" t="s">
        <v>29</v>
      </c>
      <c r="E3" s="22"/>
    </row>
    <row r="4" spans="1:7" ht="15" customHeight="1">
      <c r="A4" s="56"/>
      <c r="B4" s="154" t="s">
        <v>45</v>
      </c>
      <c r="C4" s="227"/>
      <c r="D4" s="163"/>
      <c r="E4" s="18"/>
    </row>
    <row r="5" spans="1:7" ht="15" customHeight="1">
      <c r="A5" s="116" t="s">
        <v>36</v>
      </c>
      <c r="B5" s="141">
        <v>276982.09999999998</v>
      </c>
      <c r="C5" s="141"/>
      <c r="D5" s="141" t="s">
        <v>61</v>
      </c>
      <c r="E5" s="30"/>
      <c r="F5" s="1"/>
      <c r="G5" s="1"/>
    </row>
    <row r="6" spans="1:7" ht="15" customHeight="1">
      <c r="A6" s="155" t="s">
        <v>41</v>
      </c>
      <c r="B6" s="156">
        <v>208700</v>
      </c>
      <c r="C6" s="228"/>
      <c r="D6" s="155" t="s">
        <v>0</v>
      </c>
      <c r="E6" s="18"/>
    </row>
    <row r="7" spans="1:7" ht="15" customHeight="1">
      <c r="A7" s="221" t="s">
        <v>333</v>
      </c>
      <c r="B7" s="229">
        <v>7174.1030000000001</v>
      </c>
      <c r="C7" s="230"/>
      <c r="D7" s="231" t="s">
        <v>0</v>
      </c>
      <c r="E7" s="30"/>
      <c r="F7" s="1"/>
      <c r="G7" s="1"/>
    </row>
    <row r="8" spans="1:7">
      <c r="A8" s="55"/>
      <c r="B8" s="111"/>
      <c r="C8" s="111"/>
      <c r="D8" s="111"/>
      <c r="E8" s="1"/>
      <c r="F8" s="1"/>
      <c r="G8" s="1"/>
    </row>
    <row r="9" spans="1:7" ht="19.5" customHeight="1">
      <c r="A9" s="55" t="s">
        <v>60</v>
      </c>
      <c r="B9" s="111"/>
      <c r="C9" s="111"/>
      <c r="D9" s="111"/>
      <c r="E9" s="1"/>
      <c r="F9" s="1"/>
      <c r="G9" s="1"/>
    </row>
    <row r="10" spans="1:7" ht="15" customHeight="1">
      <c r="B10" s="1"/>
      <c r="C10" s="1"/>
      <c r="D10" s="1"/>
      <c r="E10" s="1"/>
      <c r="F10" s="1"/>
      <c r="G10" s="1"/>
    </row>
    <row r="11" spans="1:7" ht="15" customHeight="1">
      <c r="B11" s="1"/>
      <c r="C11" s="1"/>
      <c r="D11" s="1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workbookViewId="0">
      <selection activeCell="A2" sqref="A2"/>
    </sheetView>
  </sheetViews>
  <sheetFormatPr defaultRowHeight="12.75"/>
  <cols>
    <col min="1" max="1" width="35.7109375" customWidth="1"/>
    <col min="2" max="2" width="15.7109375" customWidth="1"/>
    <col min="3" max="3" width="13.7109375" customWidth="1"/>
    <col min="4" max="4" width="30.7109375" customWidth="1"/>
  </cols>
  <sheetData>
    <row r="1" spans="1:7" ht="18" customHeight="1">
      <c r="A1" s="108" t="s">
        <v>334</v>
      </c>
      <c r="B1" s="55"/>
      <c r="C1" s="55"/>
    </row>
    <row r="2" spans="1:7" ht="15" customHeight="1">
      <c r="A2" s="56"/>
      <c r="B2" s="56"/>
      <c r="C2" s="36"/>
      <c r="D2" s="7"/>
    </row>
    <row r="3" spans="1:7" ht="29.25" customHeight="1">
      <c r="A3" s="172"/>
      <c r="B3" s="173" t="s">
        <v>75</v>
      </c>
      <c r="C3" s="167" t="s">
        <v>22</v>
      </c>
      <c r="D3" s="7"/>
    </row>
    <row r="4" spans="1:7" ht="15" customHeight="1">
      <c r="A4" s="169" t="s">
        <v>253</v>
      </c>
      <c r="B4" s="120">
        <v>776628.92799999996</v>
      </c>
      <c r="C4" s="160">
        <f t="shared" ref="C4:C16" si="0">(B4/$B$17)*100</f>
        <v>21.39751962479928</v>
      </c>
    </row>
    <row r="5" spans="1:7" ht="15" customHeight="1">
      <c r="A5" s="36" t="s">
        <v>30</v>
      </c>
      <c r="B5" s="57">
        <v>576631.87199999997</v>
      </c>
      <c r="C5" s="160">
        <f t="shared" si="0"/>
        <v>15.887242095371379</v>
      </c>
    </row>
    <row r="6" spans="1:7" ht="15" customHeight="1">
      <c r="A6" s="169" t="s">
        <v>38</v>
      </c>
      <c r="B6" s="120">
        <v>523282.848</v>
      </c>
      <c r="C6" s="160">
        <f t="shared" si="0"/>
        <v>14.417380818192829</v>
      </c>
      <c r="D6" s="1"/>
      <c r="E6" s="1"/>
      <c r="F6" s="1"/>
      <c r="G6" s="1"/>
    </row>
    <row r="7" spans="1:7" ht="15" customHeight="1">
      <c r="A7" s="169" t="s">
        <v>85</v>
      </c>
      <c r="B7" s="120">
        <v>461604.35200000001</v>
      </c>
      <c r="C7" s="160">
        <f t="shared" si="0"/>
        <v>12.718027650925665</v>
      </c>
      <c r="D7" s="1"/>
      <c r="E7" s="1"/>
      <c r="F7" s="1"/>
      <c r="G7" s="1"/>
    </row>
    <row r="8" spans="1:7" ht="15" customHeight="1">
      <c r="A8" s="169" t="s">
        <v>31</v>
      </c>
      <c r="B8" s="120">
        <v>392993.02399999998</v>
      </c>
      <c r="C8" s="160">
        <f t="shared" si="0"/>
        <v>10.827662530038046</v>
      </c>
      <c r="D8" s="1"/>
      <c r="E8" s="1"/>
      <c r="F8" s="1"/>
      <c r="G8" s="1"/>
    </row>
    <row r="9" spans="1:7" ht="15" customHeight="1">
      <c r="A9" s="169" t="s">
        <v>336</v>
      </c>
      <c r="B9" s="120">
        <v>175808.51199999999</v>
      </c>
      <c r="C9" s="160">
        <f t="shared" si="0"/>
        <v>4.8438397671001514</v>
      </c>
      <c r="D9" s="1"/>
      <c r="E9" s="1"/>
      <c r="F9" s="1"/>
      <c r="G9" s="1"/>
    </row>
    <row r="10" spans="1:7" ht="15" customHeight="1">
      <c r="A10" s="169" t="s">
        <v>167</v>
      </c>
      <c r="B10" s="120">
        <v>158716.24</v>
      </c>
      <c r="C10" s="160">
        <f t="shared" si="0"/>
        <v>4.3729170234750159</v>
      </c>
      <c r="D10" s="1"/>
      <c r="E10" s="1"/>
      <c r="F10" s="1"/>
      <c r="G10" s="1"/>
    </row>
    <row r="11" spans="1:7" ht="15" customHeight="1">
      <c r="A11" s="169" t="s">
        <v>205</v>
      </c>
      <c r="B11" s="120">
        <v>122172.56</v>
      </c>
      <c r="C11" s="160">
        <f t="shared" si="0"/>
        <v>3.3660731089995761</v>
      </c>
      <c r="D11" s="1"/>
      <c r="E11" s="1"/>
      <c r="F11" s="1"/>
      <c r="G11" s="1"/>
    </row>
    <row r="12" spans="1:7" ht="15" customHeight="1">
      <c r="A12" s="169" t="s">
        <v>62</v>
      </c>
      <c r="B12" s="120">
        <v>117642.264</v>
      </c>
      <c r="C12" s="160">
        <f t="shared" si="0"/>
        <v>3.2412553304295897</v>
      </c>
      <c r="D12" s="1"/>
      <c r="E12" s="1"/>
      <c r="F12" s="1"/>
      <c r="G12" s="1"/>
    </row>
    <row r="13" spans="1:7">
      <c r="A13" s="169" t="s">
        <v>39</v>
      </c>
      <c r="B13" s="120">
        <v>116103.09600000001</v>
      </c>
      <c r="C13" s="160">
        <f t="shared" si="0"/>
        <v>3.1988484919788553</v>
      </c>
    </row>
    <row r="14" spans="1:7" ht="15" customHeight="1">
      <c r="A14" s="169" t="s">
        <v>335</v>
      </c>
      <c r="B14" s="120">
        <v>75934.176000000007</v>
      </c>
      <c r="C14" s="160">
        <f t="shared" si="0"/>
        <v>2.0921227146884784</v>
      </c>
      <c r="D14" s="1"/>
      <c r="E14" s="1"/>
      <c r="F14" s="1"/>
      <c r="G14" s="1"/>
    </row>
    <row r="15" spans="1:7" ht="15" customHeight="1">
      <c r="A15" s="169" t="s">
        <v>168</v>
      </c>
      <c r="B15" s="120">
        <v>58672.212</v>
      </c>
      <c r="C15" s="160">
        <f t="shared" si="0"/>
        <v>1.6165246521700309</v>
      </c>
      <c r="D15" s="1"/>
      <c r="E15" s="1"/>
      <c r="F15" s="1"/>
      <c r="G15" s="1"/>
    </row>
    <row r="16" spans="1:7" ht="15" customHeight="1">
      <c r="A16" s="157" t="s">
        <v>4</v>
      </c>
      <c r="B16" s="158">
        <v>73337.737999999998</v>
      </c>
      <c r="C16" s="161">
        <f t="shared" si="0"/>
        <v>2.0205861918310983</v>
      </c>
      <c r="D16" s="1"/>
      <c r="E16" s="1"/>
      <c r="F16" s="1"/>
      <c r="G16" s="1"/>
    </row>
    <row r="17" spans="1:7" ht="15" customHeight="1">
      <c r="A17" s="174" t="s">
        <v>5</v>
      </c>
      <c r="B17" s="175">
        <f>SUM(B4:B16)</f>
        <v>3629527.8220000002</v>
      </c>
      <c r="C17" s="176">
        <f>SUM(C4:C16)</f>
        <v>99.999999999999972</v>
      </c>
      <c r="D17" s="10"/>
      <c r="E17" s="30"/>
      <c r="F17" s="1"/>
      <c r="G17" s="1"/>
    </row>
    <row r="18" spans="1:7" ht="15" customHeight="1">
      <c r="A18" s="177"/>
      <c r="B18" s="178"/>
      <c r="C18" s="57"/>
      <c r="D18" s="10"/>
      <c r="E18" s="30"/>
      <c r="F18" s="1"/>
      <c r="G18" s="1"/>
    </row>
    <row r="19" spans="1:7">
      <c r="A19" s="159" t="s">
        <v>80</v>
      </c>
      <c r="B19" s="111"/>
      <c r="C19" s="111"/>
      <c r="D19" s="1"/>
      <c r="E19" s="1"/>
      <c r="F19" s="1"/>
      <c r="G19" s="1"/>
    </row>
    <row r="20" spans="1:7" ht="15" customHeight="1">
      <c r="A20" s="55" t="s">
        <v>239</v>
      </c>
      <c r="B20" s="111"/>
      <c r="C20" s="111"/>
      <c r="D20" s="1"/>
      <c r="E20" s="1"/>
      <c r="F20" s="1"/>
      <c r="G20" s="1"/>
    </row>
    <row r="21" spans="1:7" ht="15" customHeight="1">
      <c r="A21" s="55"/>
      <c r="B21" s="111"/>
      <c r="C21" s="11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</row>
  </sheetData>
  <sortState ref="A4:C15">
    <sortCondition descending="1" ref="B4:B15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15" ma:contentTypeDescription="" ma:contentTypeScope="" ma:versionID="df5929fbe63188271a30566765f3ae3a">
  <xsd:schema xmlns:xsd="http://www.w3.org/2001/XMLSchema" xmlns:xs="http://www.w3.org/2001/XMLSchema" xmlns:p="http://schemas.microsoft.com/office/2006/metadata/properties" xmlns:ns2="290674ff-fe18-4abe-9a8c-9d7bfd8014a8" xmlns:ns3="9ffb8744-d56d-4c59-b7f5-c1b64f91b42f" targetNamespace="http://schemas.microsoft.com/office/2006/metadata/properties" ma:root="true" ma:fieldsID="d1df2d75560aaab0057d8190b74e9b1f" ns2:_="" ns3:_="">
    <xsd:import namespace="290674ff-fe18-4abe-9a8c-9d7bfd8014a8"/>
    <xsd:import namespace="9ffb8744-d56d-4c59-b7f5-c1b64f91b42f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ma:taxonomy="true" ma:internalName="g307ba63ca0a42a1be1546946bde57c7" ma:taxonomyFieldName="_x00c5_r" ma:displayName="År" ma:indexed="tru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>statistik</TermName>
          <TermId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>2016</TermName>
          <TermId>0f48d460-4c55-426c-bf02-9464bafc62c5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>Bank- och finansstatistik</TermName>
          <TermId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>underlag</TermName>
          <TermId>53de0a6f-2e79-4aeb-aa95-01b8dd19cb38</TermId>
        </TermInfo>
      </Terms>
    </h0104def5e714e57be6041969f7657ad>
    <TaxCatchAll xmlns="9ffb8744-d56d-4c59-b7f5-c1b64f91b42f">
      <Value>1663</Value>
      <Value>1802</Value>
      <Value>1943</Value>
      <Value>1601</Value>
      <Value>1821</Value>
      <Value>1751</Value>
    </TaxCatchAll>
  </documentManagement>
</p:properties>
</file>

<file path=customXml/itemProps1.xml><?xml version="1.0" encoding="utf-8"?>
<ds:datastoreItem xmlns:ds="http://schemas.openxmlformats.org/officeDocument/2006/customXml" ds:itemID="{F880BA5B-6931-45A1-8DBF-9890156B1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87E8B-B674-4C8C-88F6-D5F73F27BC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DEF8E-78EF-47BE-AF56-16A3CD72BE5F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290674ff-fe18-4abe-9a8c-9d7bfd8014a8"/>
    <ds:schemaRef ds:uri="http://purl.org/dc/elements/1.1/"/>
    <ds:schemaRef ds:uri="http://schemas.openxmlformats.org/package/2006/metadata/core-properties"/>
    <ds:schemaRef ds:uri="9ffb8744-d56d-4c59-b7f5-c1b64f91b42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4</vt:i4>
      </vt:variant>
    </vt:vector>
  </HeadingPairs>
  <TitlesOfParts>
    <vt:vector size="15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Bank- och finansstatistik 2015</dc:title>
  <dc:creator>Christian Nilsson</dc:creator>
  <cp:lastModifiedBy>Christian Nilsson</cp:lastModifiedBy>
  <cp:lastPrinted>2017-05-10T07:50:45Z</cp:lastPrinted>
  <dcterms:created xsi:type="dcterms:W3CDTF">2001-02-09T12:50:28Z</dcterms:created>
  <dcterms:modified xsi:type="dcterms:W3CDTF">2017-05-10T09:15:59Z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Motparter">
    <vt:lpwstr/>
  </property>
  <property fmtid="{D5CDD505-2E9C-101B-9397-08002B2CF9AE}" pid="4" name="Dokumenttyp">
    <vt:lpwstr>1751;#underlag|53de0a6f-2e79-4aeb-aa95-01b8dd19cb38</vt:lpwstr>
  </property>
  <property fmtid="{D5CDD505-2E9C-101B-9397-08002B2CF9AE}" pid="5" name="Områdeskategori">
    <vt:lpwstr>1663;#Bank- och finansstatistik|a65e0d6c-5f05-46cc-94b2-6b6a17087d5d</vt:lpwstr>
  </property>
  <property fmtid="{D5CDD505-2E9C-101B-9397-08002B2CF9AE}" pid="6" name="År">
    <vt:lpwstr>1943;#2016|0f48d460-4c55-426c-bf02-9464bafc62c5</vt:lpwstr>
  </property>
  <property fmtid="{D5CDD505-2E9C-101B-9397-08002B2CF9AE}" pid="7" name="Dokumentnyckelord">
    <vt:lpwstr>1821;#statistik|cd10b98e-7423-4440-bc78-4cb31251f420</vt:lpwstr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</Properties>
</file>