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10740" windowHeight="11445" tabRatio="597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Fund management comp." sheetId="20" r:id="rId12"/>
    <sheet name="12 Index Linked Bonds" sheetId="30" r:id="rId13"/>
  </sheets>
  <externalReferences>
    <externalReference r:id="rId14"/>
  </externalReferences>
  <definedNames>
    <definedName name="_xlnm.Print_Area" localSheetId="1">'1 Commercial banks'!$A$1:$H$107</definedName>
    <definedName name="_xlnm.Print_Area" localSheetId="2">'2 dep &amp; creditmarket'!$A$1:$L$56</definedName>
    <definedName name="_xlnm.Print_Area" localSheetId="5">'5  Bank result and balance'!$A$1:$H$32</definedName>
    <definedName name="_xlnm.Print_Area" localSheetId="6">'6 Bank asset and liabilities'!$A$1:$H$50</definedName>
  </definedNames>
  <calcPr calcId="125725"/>
</workbook>
</file>

<file path=xl/calcChain.xml><?xml version="1.0" encoding="utf-8"?>
<calcChain xmlns="http://schemas.openxmlformats.org/spreadsheetml/2006/main">
  <c r="B14" i="30"/>
  <c r="E12" i="13"/>
  <c r="H32" i="9"/>
  <c r="H17"/>
  <c r="H39" i="8"/>
  <c r="H20"/>
  <c r="G18" i="24" l="1"/>
  <c r="F18"/>
  <c r="E18"/>
  <c r="D18"/>
  <c r="C18"/>
  <c r="B18"/>
  <c r="L36" i="31"/>
  <c r="L18"/>
  <c r="B14" i="20" l="1"/>
  <c r="E11" i="13" l="1"/>
  <c r="H16" i="9"/>
  <c r="H15"/>
  <c r="H14"/>
  <c r="H13"/>
  <c r="H12"/>
  <c r="H11"/>
  <c r="H10"/>
  <c r="H9"/>
  <c r="H8"/>
  <c r="H7"/>
  <c r="H6"/>
  <c r="H5"/>
  <c r="H4"/>
  <c r="H31"/>
  <c r="H30"/>
  <c r="H29"/>
  <c r="H28"/>
  <c r="H27"/>
  <c r="H26"/>
  <c r="H25"/>
  <c r="H24"/>
  <c r="H23"/>
  <c r="H22"/>
  <c r="H21"/>
  <c r="H20"/>
  <c r="H19"/>
  <c r="H38" i="8"/>
  <c r="H37"/>
  <c r="H36"/>
  <c r="H35"/>
  <c r="H34"/>
  <c r="H33"/>
  <c r="H32"/>
  <c r="H31"/>
  <c r="H30"/>
  <c r="H29"/>
  <c r="H28"/>
  <c r="H27"/>
  <c r="H26"/>
  <c r="H25"/>
  <c r="H24"/>
  <c r="H19"/>
  <c r="H18"/>
  <c r="H17"/>
  <c r="H16"/>
  <c r="H15"/>
  <c r="H14"/>
  <c r="H13"/>
  <c r="H12"/>
  <c r="H11"/>
  <c r="H10"/>
  <c r="H9"/>
  <c r="H8"/>
  <c r="H7"/>
  <c r="H6"/>
  <c r="H5"/>
  <c r="L35" i="31"/>
  <c r="L34"/>
  <c r="L33"/>
  <c r="L32"/>
  <c r="L31"/>
  <c r="L30"/>
  <c r="L29"/>
  <c r="L28"/>
  <c r="L27"/>
  <c r="L26"/>
  <c r="L25"/>
  <c r="L24"/>
  <c r="L23"/>
  <c r="L17"/>
  <c r="L16"/>
  <c r="L15"/>
  <c r="L14"/>
  <c r="L13"/>
  <c r="L12"/>
  <c r="L11"/>
  <c r="L10"/>
  <c r="L9"/>
  <c r="L8"/>
  <c r="L7"/>
  <c r="L6"/>
  <c r="L5"/>
  <c r="C68" i="26"/>
  <c r="I4" i="29"/>
  <c r="H4" s="1"/>
  <c r="H8"/>
  <c r="D43"/>
  <c r="C43"/>
  <c r="D33"/>
  <c r="C33"/>
  <c r="D18"/>
  <c r="C18"/>
  <c r="D12"/>
  <c r="C12"/>
  <c r="C4"/>
  <c r="B15" i="20"/>
  <c r="B17" i="19"/>
  <c r="C5"/>
  <c r="E10" i="13"/>
  <c r="E9"/>
  <c r="E8"/>
  <c r="E7"/>
  <c r="E6"/>
  <c r="E5"/>
  <c r="B68" i="26"/>
  <c r="B15" i="30"/>
  <c r="C10" s="1"/>
  <c r="H68" i="26"/>
  <c r="D68"/>
  <c r="E68"/>
  <c r="F68"/>
  <c r="G68"/>
  <c r="I34" i="29"/>
  <c r="H36" s="1"/>
  <c r="B16" i="24"/>
  <c r="I44" i="29"/>
  <c r="H46" s="1"/>
  <c r="I21"/>
  <c r="H21"/>
  <c r="D4"/>
  <c r="C16" i="24"/>
  <c r="D16"/>
  <c r="E16"/>
  <c r="F16"/>
  <c r="G16"/>
  <c r="C10" i="22"/>
  <c r="D10"/>
  <c r="E10"/>
  <c r="F10"/>
  <c r="G10"/>
  <c r="B10"/>
  <c r="I12" i="29"/>
  <c r="H12"/>
  <c r="A16" i="28"/>
  <c r="B5"/>
  <c r="A6"/>
  <c r="B6"/>
  <c r="D6"/>
  <c r="E6"/>
  <c r="A7"/>
  <c r="B7"/>
  <c r="D7"/>
  <c r="E7"/>
  <c r="A8"/>
  <c r="B8"/>
  <c r="D8"/>
  <c r="E8"/>
  <c r="A9"/>
  <c r="B9"/>
  <c r="D9"/>
  <c r="E9"/>
  <c r="A10"/>
  <c r="B10"/>
  <c r="D10"/>
  <c r="E10"/>
  <c r="A11"/>
  <c r="B11"/>
  <c r="D11"/>
  <c r="E11"/>
  <c r="A12"/>
  <c r="B12"/>
  <c r="D12"/>
  <c r="E12"/>
  <c r="A13"/>
  <c r="B13"/>
  <c r="D13"/>
  <c r="E13"/>
  <c r="A14"/>
  <c r="B14"/>
  <c r="D14"/>
  <c r="E14"/>
  <c r="A15"/>
  <c r="B15"/>
  <c r="D15"/>
  <c r="E15"/>
  <c r="B16"/>
  <c r="D16"/>
  <c r="E16"/>
  <c r="D5"/>
  <c r="E5"/>
  <c r="A5"/>
  <c r="C12" i="30"/>
  <c r="C8"/>
  <c r="C4"/>
  <c r="C14"/>
  <c r="C13"/>
  <c r="C11"/>
  <c r="C9"/>
  <c r="C7"/>
  <c r="C5"/>
  <c r="H40" i="29"/>
  <c r="C6" i="30"/>
  <c r="C15" s="1"/>
  <c r="C4" i="20"/>
  <c r="C5"/>
  <c r="C7"/>
  <c r="C9"/>
  <c r="C11"/>
  <c r="C13"/>
  <c r="C6"/>
  <c r="C8"/>
  <c r="C10"/>
  <c r="C12"/>
  <c r="C14"/>
  <c r="C13" i="19"/>
  <c r="C10"/>
  <c r="C15" i="20"/>
  <c r="H6" i="29"/>
  <c r="H7"/>
  <c r="H15"/>
  <c r="H34"/>
  <c r="H13"/>
  <c r="H17"/>
  <c r="H16"/>
  <c r="H47"/>
  <c r="H51"/>
  <c r="H38"/>
  <c r="H48"/>
  <c r="H44"/>
  <c r="H35"/>
  <c r="H22"/>
  <c r="H37"/>
  <c r="H50"/>
  <c r="H14"/>
  <c r="H23"/>
  <c r="H24"/>
  <c r="H39"/>
  <c r="C6" i="19"/>
  <c r="C14"/>
  <c r="C7"/>
  <c r="C15"/>
  <c r="C8"/>
  <c r="C12"/>
  <c r="C9"/>
  <c r="C16"/>
  <c r="C4"/>
  <c r="C17" s="1"/>
  <c r="C11"/>
  <c r="H49" i="29" l="1"/>
  <c r="H45"/>
  <c r="H5"/>
  <c r="H9"/>
</calcChain>
</file>

<file path=xl/sharedStrings.xml><?xml version="1.0" encoding="utf-8"?>
<sst xmlns="http://schemas.openxmlformats.org/spreadsheetml/2006/main" count="555" uniqueCount="364">
  <si>
    <t xml:space="preserve"> </t>
  </si>
  <si>
    <t xml:space="preserve">  </t>
  </si>
  <si>
    <t>Swedish banks’ parent</t>
  </si>
  <si>
    <t>No. of</t>
  </si>
  <si>
    <t xml:space="preserve">No. of em- </t>
  </si>
  <si>
    <t>Lending to</t>
  </si>
  <si>
    <t xml:space="preserve">Total share- </t>
  </si>
  <si>
    <t xml:space="preserve">Balance </t>
  </si>
  <si>
    <t>companies, and subsidiaries</t>
  </si>
  <si>
    <t>holders’ equity</t>
  </si>
  <si>
    <t>sheet total</t>
  </si>
  <si>
    <t>and branches of foreign banks</t>
  </si>
  <si>
    <t xml:space="preserve">  (SEK m)</t>
  </si>
  <si>
    <t xml:space="preserve"> (SEK m)</t>
  </si>
  <si>
    <t xml:space="preserve">Please note that the figures of the Swedish commercial banks include the parent banks’ operations in both </t>
  </si>
  <si>
    <t>Footnotes to Table 1</t>
  </si>
  <si>
    <t>NB.  All figures relate to the post year-end situation.</t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</si>
  <si>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</si>
  <si>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t>Source: Each bank respectively.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</si>
  <si>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</si>
  <si>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ployees</t>
    </r>
    <r>
      <rPr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</si>
  <si>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3</t>
    </r>
  </si>
  <si>
    <t>(SEK m)</t>
  </si>
  <si>
    <t>Deposits from</t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</si>
  <si>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</si>
  <si>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</si>
  <si>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ployees in</t>
  </si>
  <si>
    <t>Sweden</t>
  </si>
  <si>
    <t>No. of em-</t>
  </si>
  <si>
    <t>Totalt share-</t>
  </si>
  <si>
    <t>Balance</t>
  </si>
  <si>
    <t>savings banks</t>
  </si>
  <si>
    <t xml:space="preserve">The ten largest 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</si>
  <si>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</si>
  <si>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</si>
  <si>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</si>
  <si>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Capital and</t>
  </si>
  <si>
    <t>reserves</t>
  </si>
  <si>
    <t>Total above</t>
  </si>
  <si>
    <t>Source: Statistics Sweden, Financial Enterprises</t>
  </si>
  <si>
    <r>
      <t>Operating
profits</t>
    </r>
    <r>
      <rPr>
        <b/>
        <vertAlign val="superscript"/>
        <sz val="10"/>
        <rFont val="Arial"/>
        <family val="2"/>
      </rPr>
      <t>2</t>
    </r>
  </si>
  <si>
    <t>Balance
sheet total</t>
  </si>
  <si>
    <t>Total</t>
  </si>
  <si>
    <t>Other liabilities</t>
  </si>
  <si>
    <r>
      <t>Deposits</t>
    </r>
    <r>
      <rPr>
        <b/>
        <vertAlign val="superscript"/>
        <sz val="10"/>
        <rFont val="Arial"/>
        <family val="2"/>
      </rPr>
      <t>2</t>
    </r>
  </si>
  <si>
    <t>Others</t>
  </si>
  <si>
    <t>Foreign</t>
  </si>
  <si>
    <t>Owner</t>
  </si>
  <si>
    <t>Apartment blocks</t>
  </si>
  <si>
    <t xml:space="preserve">Loans outstanding </t>
  </si>
  <si>
    <t>Source: Each institute respectively.</t>
  </si>
  <si>
    <t>Assets (SEK m)</t>
  </si>
  <si>
    <t>Per cent 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</si>
  <si>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</si>
  <si>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t>Assets under management 
(SEK m)</t>
  </si>
  <si>
    <t>Source: The newsletter "Fond &amp; bank"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</si>
  <si>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</si>
  <si>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</si>
  <si>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</si>
  <si>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>in Sweden</t>
  </si>
  <si>
    <t>SEB</t>
  </si>
  <si>
    <t>SkandiaBanken</t>
  </si>
  <si>
    <t>ICA Banken</t>
  </si>
  <si>
    <t>Varbergs Sparbank</t>
  </si>
  <si>
    <t>Sparbanken Skaraborg</t>
  </si>
  <si>
    <t>Sparbanken Lidköping</t>
  </si>
  <si>
    <t>Resurs Bank</t>
  </si>
  <si>
    <t>Tjustbygdens Sparbank</t>
  </si>
  <si>
    <t>Handelsbanken</t>
  </si>
  <si>
    <t>Sparbanken Nord</t>
  </si>
  <si>
    <t>Falkenbergs Sparbank</t>
  </si>
  <si>
    <t>Nordea</t>
  </si>
  <si>
    <t>AB Svensk Exportkredit</t>
  </si>
  <si>
    <t>Kommuninvest i Sverige AB</t>
  </si>
  <si>
    <t>Svenska Skeppshypotekskassan</t>
  </si>
  <si>
    <t>Landshypotek ekonomisk förening</t>
  </si>
  <si>
    <t>Kommuninvest ekonomisk förening</t>
  </si>
  <si>
    <t>Skandia</t>
  </si>
  <si>
    <t>SEB Trygg Liv</t>
  </si>
  <si>
    <t>AMF Pension</t>
  </si>
  <si>
    <t>Länsförsäkringar</t>
  </si>
  <si>
    <t>Nordea Liv</t>
  </si>
  <si>
    <t>SEB Fonder</t>
  </si>
  <si>
    <t>Länsförsäkringar Fonder</t>
  </si>
  <si>
    <r>
      <t>Sjunde AP-fonden</t>
    </r>
    <r>
      <rPr>
        <vertAlign val="superscript"/>
        <sz val="10"/>
        <rFont val="Arial"/>
        <family val="2"/>
      </rPr>
      <t>1</t>
    </r>
  </si>
  <si>
    <t>The state</t>
  </si>
  <si>
    <t>Basic facts about the Swedish banking market</t>
  </si>
  <si>
    <t>Banks</t>
  </si>
  <si>
    <t>Total number</t>
  </si>
  <si>
    <t>Swedish commercial banks</t>
  </si>
  <si>
    <t>foreign commercial banks</t>
  </si>
  <si>
    <t>cooperative banks</t>
  </si>
  <si>
    <t>Bank branch offices</t>
  </si>
  <si>
    <t>of which:</t>
  </si>
  <si>
    <t>commercial banks</t>
  </si>
  <si>
    <t>Bank employees</t>
  </si>
  <si>
    <t>of which</t>
  </si>
  <si>
    <t>Number of transactions, millions</t>
  </si>
  <si>
    <t>Transaction amount, SEK billions</t>
  </si>
  <si>
    <t>Payments</t>
  </si>
  <si>
    <t>Checks</t>
  </si>
  <si>
    <t>Credit cards</t>
  </si>
  <si>
    <t>Total number of ATMs</t>
  </si>
  <si>
    <t>Debit cards</t>
  </si>
  <si>
    <t>Direct debit</t>
  </si>
  <si>
    <t>Bank deposits from the public</t>
  </si>
  <si>
    <t>Total deposits, SEK billions</t>
  </si>
  <si>
    <t>Households</t>
  </si>
  <si>
    <t>Companies</t>
  </si>
  <si>
    <t>Local governments</t>
  </si>
  <si>
    <t>Foreign public</t>
  </si>
  <si>
    <t>Bank lending to the public</t>
  </si>
  <si>
    <t>Total lending, SEK billions</t>
  </si>
  <si>
    <t>Mortgage institutions lending</t>
  </si>
  <si>
    <t>Tenant-owner apartments</t>
  </si>
  <si>
    <t>One-familiy dwellings</t>
  </si>
  <si>
    <t>Total portfolio, SEK billions</t>
  </si>
  <si>
    <t>Insurance savings</t>
  </si>
  <si>
    <t>Deposits</t>
  </si>
  <si>
    <t>Shares</t>
  </si>
  <si>
    <t>Mutual funds</t>
  </si>
  <si>
    <t>Bonds</t>
  </si>
  <si>
    <t>Household financial savings</t>
  </si>
  <si>
    <t>Total loans, SEK billions</t>
  </si>
  <si>
    <r>
      <t>branches</t>
    </r>
    <r>
      <rPr>
        <b/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</si>
  <si>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  A branch is defined as an autonomous bank branch. Many banks also provide certain banking services </t>
    </r>
  </si>
  <si>
    <r>
      <t>2</t>
    </r>
    <r>
      <rPr>
        <sz val="8"/>
        <rFont val="Arial"/>
        <family val="2"/>
      </rPr>
      <t xml:space="preserve">    Average during the year.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</si>
  <si>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</si>
  <si>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</si>
  <si>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</si>
  <si>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</si>
  <si>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t>-</t>
  </si>
  <si>
    <t>..</t>
  </si>
  <si>
    <t>Carnegie Investment Bank</t>
  </si>
  <si>
    <t>Sörmlands Sparbank</t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</si>
  <si>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</si>
  <si>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</si>
  <si>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</si>
  <si>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r>
      <t>Landshypotek AB</t>
    </r>
    <r>
      <rPr>
        <vertAlign val="superscript"/>
        <sz val="10"/>
        <rFont val="Arial"/>
        <family val="2"/>
      </rPr>
      <t>1</t>
    </r>
  </si>
  <si>
    <t>Nordea Fonder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</si>
  <si>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</si>
  <si>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</si>
  <si>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>foreign banks' branches</t>
  </si>
  <si>
    <t>Paper-based credit transfers</t>
  </si>
  <si>
    <t>Non paper-based credit transfers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</si>
  <si>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Exclusive</t>
    </r>
  </si>
  <si>
    <t xml:space="preserve">      issued securities, etc.</t>
  </si>
  <si>
    <r>
      <t xml:space="preserve">1     </t>
    </r>
    <r>
      <rPr>
        <sz val="8"/>
        <rFont val="Arial"/>
        <family val="2"/>
      </rPr>
      <t>The former savings banks now operating as limited liability banking companies are shown in table 1 Commercial banks.</t>
    </r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</si>
  <si>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</si>
  <si>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Loan
losses</t>
    </r>
    <r>
      <rPr>
        <b/>
        <vertAlign val="superscript"/>
        <sz val="10"/>
        <rFont val="Arial"/>
        <family val="2"/>
      </rPr>
      <t>3</t>
    </r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</si>
  <si>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</si>
  <si>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</si>
  <si>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</t>
  </si>
  <si>
    <t xml:space="preserve">Household loan from the financial </t>
  </si>
  <si>
    <t>Other property</t>
  </si>
  <si>
    <t>Unsecured credits</t>
  </si>
  <si>
    <t>Financial instruments</t>
  </si>
  <si>
    <t>Guarantees</t>
  </si>
  <si>
    <t>Other collateral</t>
  </si>
  <si>
    <t>sector, by collateral</t>
  </si>
  <si>
    <t>Nordnet Bank</t>
  </si>
  <si>
    <t>Lending to financial institutions</t>
  </si>
  <si>
    <t>Securities other than shares</t>
  </si>
  <si>
    <t>Shares and other equities</t>
  </si>
  <si>
    <t>Derivatives</t>
  </si>
  <si>
    <t>Other Assets</t>
  </si>
  <si>
    <t>Deposits from the financial sector</t>
  </si>
  <si>
    <t>Securities etc. issued</t>
  </si>
  <si>
    <t>Equity</t>
  </si>
  <si>
    <t>Public sector</t>
  </si>
  <si>
    <t xml:space="preserve">    Financial Supervisory Authority (Finansinspektionen). Also included are foreign owned bank branches </t>
  </si>
  <si>
    <t>Source: Statistics Sweden, Financial Markets Statistics</t>
  </si>
  <si>
    <t>(SEK millions)</t>
  </si>
  <si>
    <t>Swedbank</t>
  </si>
  <si>
    <t>Länsför-säkringar Bank</t>
  </si>
  <si>
    <t>Totalt</t>
  </si>
  <si>
    <t>Assets, Billion SEK</t>
  </si>
  <si>
    <t>Ultimo December</t>
  </si>
  <si>
    <t>Liabilities and equity, Billion SEK</t>
  </si>
  <si>
    <t>Westra Wermlands Sparbank</t>
  </si>
  <si>
    <t>by collateral</t>
  </si>
  <si>
    <t>New loans during the period</t>
  </si>
  <si>
    <t>distributed by initial interest rate period</t>
  </si>
  <si>
    <t>fixed 1-5 years</t>
  </si>
  <si>
    <t>fixed &gt;5 years</t>
  </si>
  <si>
    <t>Avanza Bank</t>
  </si>
  <si>
    <t>MedMera Bank</t>
  </si>
  <si>
    <t xml:space="preserve">Sweden and abroad, except for the figures on branches and employees which only refers to Sweden. Operations in </t>
  </si>
  <si>
    <t xml:space="preserve">subsidiaries are not included in the figures. The figures of the foreign banks’ branches include only the operations in </t>
  </si>
  <si>
    <t>market. Information on the major Swedish banking groups can be found in table 3 The major Swedish banking groups.</t>
  </si>
  <si>
    <t xml:space="preserve">     through agents like i.e. petrol stations and retail stores.</t>
  </si>
  <si>
    <t xml:space="preserve">     businesses in the other Nordic countries are included in separate subsidiaries and not in the mother bank.</t>
  </si>
  <si>
    <t>of which dividends from group companies</t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</si>
  <si>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</si>
  <si>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</si>
  <si>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Lending to the public</t>
    </r>
    <r>
      <rPr>
        <vertAlign val="superscript"/>
        <sz val="10"/>
        <rFont val="Arial"/>
        <family val="2"/>
      </rPr>
      <t>2,3</t>
    </r>
  </si>
  <si>
    <r>
      <t>Deposits from the public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</si>
  <si>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</si>
  <si>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</si>
  <si>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</si>
  <si>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r>
      <t>Lending</t>
    </r>
    <r>
      <rPr>
        <b/>
        <vertAlign val="superscript"/>
        <sz val="10"/>
        <rFont val="Arial"/>
        <family val="2"/>
      </rPr>
      <t>4</t>
    </r>
  </si>
  <si>
    <t>Swedbank Försäkring</t>
  </si>
  <si>
    <t>Danica Pension (Danske Bank)</t>
  </si>
  <si>
    <t>Avanza Pension</t>
  </si>
  <si>
    <t>Swedbank Robur</t>
  </si>
  <si>
    <t>Handelsbanken Fonder</t>
  </si>
  <si>
    <t>Total number, millions</t>
  </si>
  <si>
    <t>debit cards</t>
  </si>
  <si>
    <t>Sparbanken 1826</t>
  </si>
  <si>
    <t>Sparbanken i Karlshamn</t>
  </si>
  <si>
    <r>
      <t>4</t>
    </r>
    <r>
      <rPr>
        <sz val="8"/>
        <rFont val="Arial"/>
        <family val="2"/>
      </rPr>
      <t xml:space="preserve">   Lending to the public (households, companies, local governments etc.).</t>
    </r>
  </si>
  <si>
    <t>Svenska Handelsbanken</t>
  </si>
  <si>
    <t>The Royal Bank of Scotland</t>
  </si>
  <si>
    <t>Issued volumes through
the year (SEK millions)</t>
  </si>
  <si>
    <t>Per cent</t>
  </si>
  <si>
    <r>
      <t>Nordea Bank</t>
    </r>
    <r>
      <rPr>
        <vertAlign val="superscript"/>
        <sz val="9"/>
        <rFont val="Arial"/>
        <family val="2"/>
      </rPr>
      <t>5</t>
    </r>
  </si>
  <si>
    <r>
      <t>Länsförsäkringar Bank</t>
    </r>
    <r>
      <rPr>
        <vertAlign val="superscript"/>
        <sz val="9"/>
        <rFont val="Arial"/>
        <family val="2"/>
      </rPr>
      <t>7</t>
    </r>
  </si>
  <si>
    <t>EFG Bank</t>
  </si>
  <si>
    <t>Sparbanken Eken</t>
  </si>
  <si>
    <t>Sparbanken Göinge</t>
  </si>
  <si>
    <t>Erik Penser Bankaktiebolag</t>
  </si>
  <si>
    <r>
      <t>5</t>
    </r>
    <r>
      <rPr>
        <sz val="8"/>
        <rFont val="Arial"/>
        <family val="2"/>
      </rPr>
      <t xml:space="preserve">    Nordea Bank is the mother bank of the Nordea group and includes mainly the Swedish business of Nordea. Nordea's </t>
    </r>
  </si>
  <si>
    <t xml:space="preserve">Since last year following institutions are no more registered as banks at Finansinspektionen: </t>
  </si>
  <si>
    <t>credit cards and other cards</t>
  </si>
  <si>
    <t>E-invoice, private customers</t>
  </si>
  <si>
    <t>Number of E-invoices, millions</t>
  </si>
  <si>
    <t>Share of internet payments, private</t>
  </si>
  <si>
    <t>Total residential lending to the public</t>
  </si>
  <si>
    <t>Volvofinans Bank</t>
  </si>
  <si>
    <t>Forex Bank</t>
  </si>
  <si>
    <t>OK-Q8 Bank</t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</si>
  <si>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</si>
  <si>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>Handels-banken</t>
    </r>
    <r>
      <rPr>
        <vertAlign val="superscript"/>
        <sz val="10"/>
        <rFont val="Arial"/>
        <family val="2"/>
      </rPr>
      <t>2</t>
    </r>
  </si>
  <si>
    <t>By collateral</t>
  </si>
  <si>
    <t>One-family homes</t>
  </si>
  <si>
    <t>Tenant-owned apartments</t>
  </si>
  <si>
    <t>Multi-family homes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</si>
  <si>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</si>
  <si>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</si>
  <si>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SPP Liv</t>
  </si>
  <si>
    <t xml:space="preserve">Handelsbanken Liv </t>
  </si>
  <si>
    <t>SPP Fonder</t>
  </si>
  <si>
    <r>
      <t xml:space="preserve">   </t>
    </r>
    <r>
      <rPr>
        <sz val="8"/>
        <rFont val="Arial"/>
        <family val="2"/>
      </rPr>
      <t xml:space="preserve">  Finans (financing institution) were merged into the mother bank SEB during 2007.</t>
    </r>
  </si>
  <si>
    <r>
      <t xml:space="preserve">3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</si>
  <si>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Supervisory Authority (Finansinspektionen). Also included are foreign owned bank branches operating in</t>
  </si>
  <si>
    <t xml:space="preserve">    Sweden. </t>
  </si>
  <si>
    <t xml:space="preserve">    operating in Sweden. </t>
  </si>
  <si>
    <t>31 Dec '10</t>
  </si>
  <si>
    <t>ATMs (Autom. Teller Machines)</t>
  </si>
  <si>
    <t>(Point of Sale) Card terminals</t>
  </si>
  <si>
    <t>Number of terminals</t>
  </si>
  <si>
    <t>Tot. number of transactions, millions</t>
  </si>
  <si>
    <t xml:space="preserve">Number of cards (w. payment </t>
  </si>
  <si>
    <t>function)</t>
  </si>
  <si>
    <t>-of which</t>
  </si>
  <si>
    <t>cashless</t>
  </si>
  <si>
    <t>IKANO Bank</t>
  </si>
  <si>
    <t>Bergslagens Sparbank</t>
  </si>
  <si>
    <t>Marginalen Bank</t>
  </si>
  <si>
    <t>Deposits fr.</t>
  </si>
  <si>
    <r>
      <t>SBAB Bank</t>
    </r>
    <r>
      <rPr>
        <vertAlign val="superscript"/>
        <sz val="9"/>
        <rFont val="Arial"/>
        <family val="2"/>
      </rPr>
      <t>6</t>
    </r>
  </si>
  <si>
    <r>
      <t>Swed-bank</t>
    </r>
    <r>
      <rPr>
        <vertAlign val="superscript"/>
        <sz val="10"/>
        <rFont val="Arial"/>
        <family val="2"/>
      </rPr>
      <t>1</t>
    </r>
  </si>
  <si>
    <r>
      <t>Nordea</t>
    </r>
    <r>
      <rPr>
        <vertAlign val="superscript"/>
        <sz val="10"/>
        <rFont val="Arial"/>
        <family val="2"/>
      </rPr>
      <t>3</t>
    </r>
  </si>
  <si>
    <r>
      <t>SEB</t>
    </r>
    <r>
      <rPr>
        <vertAlign val="superscript"/>
        <sz val="10"/>
        <rFont val="Arial"/>
        <family val="2"/>
      </rPr>
      <t>4</t>
    </r>
  </si>
  <si>
    <t>Skandia-banken</t>
  </si>
  <si>
    <t>2  Deposit- and credit market in Sweden, end of year</t>
  </si>
  <si>
    <t>Deposit and funding from Swedish households and non-financial companies (Million SEK)</t>
  </si>
  <si>
    <t>Danske Bank, branch</t>
  </si>
  <si>
    <r>
      <t>Other banks</t>
    </r>
    <r>
      <rPr>
        <vertAlign val="superscript"/>
        <sz val="10"/>
        <rFont val="Arial"/>
        <family val="2"/>
      </rPr>
      <t>5</t>
    </r>
  </si>
  <si>
    <t>Other mortgage inst.</t>
  </si>
  <si>
    <r>
      <t>Other credit inst.</t>
    </r>
    <r>
      <rPr>
        <vertAlign val="superscript"/>
        <sz val="10"/>
        <rFont val="Arial"/>
        <family val="2"/>
      </rPr>
      <t>6</t>
    </r>
  </si>
  <si>
    <t>Lending to Swedish households and non-financial companies (Million SEK)</t>
  </si>
  <si>
    <t>Includes deposits and lending from Swedbank, Swedbank Finans, Swedbank Hypotek, FSB Bolåndirekt Bank (until 2003) and Entercard.</t>
  </si>
  <si>
    <t>Includes deposits and lending from Nordea Bank, Nordea Finans and Nordea Hypotek.</t>
  </si>
  <si>
    <t>Includes deposits and lending from Skandinaviska Enskilda Banken, SEB Finans (until 2006) and SEB Bolån (until 2006).</t>
  </si>
  <si>
    <t>Commercial banks, savings banks and foreign banks branches in Sweden.</t>
  </si>
  <si>
    <t>Fincance companies and other credit institutions.</t>
  </si>
  <si>
    <t>Source: SCB</t>
  </si>
  <si>
    <t>Orust Sparbank</t>
  </si>
  <si>
    <t>Roslagens Sparbank</t>
  </si>
  <si>
    <t>Source: The National Federation of Independent Savings Banks and Sparbanken Syd.</t>
  </si>
  <si>
    <r>
      <t>1</t>
    </r>
    <r>
      <rPr>
        <sz val="8"/>
        <rFont val="Arial"/>
        <family val="2"/>
      </rPr>
      <t xml:space="preserve">    Including the subsidiaries Landshypotek Jordbrukskredit and Lantbrukskredit.</t>
    </r>
  </si>
  <si>
    <t>Source: Insurance Sweden</t>
  </si>
  <si>
    <r>
      <t>1</t>
    </r>
    <r>
      <rPr>
        <sz val="8"/>
        <rFont val="Arial"/>
        <family val="2"/>
      </rPr>
      <t xml:space="preserve">    Sjunde AP-fonden (AP7) is a state authority which manages premium pension asset through their </t>
    </r>
  </si>
  <si>
    <t xml:space="preserve">     funds.  AP7's funds are included in the Swedish Pension Agency's default option fund AP7 Såfa. </t>
  </si>
  <si>
    <t>UBS</t>
  </si>
  <si>
    <t>Morgan Stanley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</si>
  <si>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</si>
  <si>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variable interest rate</t>
  </si>
  <si>
    <t>Sweden. Information on the banks’ operations in the Swedish market can be found in table 2 Deposit and credit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</si>
  <si>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</si>
  <si>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</si>
  <si>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>Sparbanken Syd</t>
  </si>
  <si>
    <t>31 Dec '11</t>
  </si>
  <si>
    <t>of which cashless branches(*</t>
  </si>
  <si>
    <t>(*Not completely comparable figures between 2010 and 2011</t>
  </si>
  <si>
    <t>11    Fund Management Companies, December 31, 2011</t>
  </si>
  <si>
    <t>Brummer &amp; Partners</t>
  </si>
  <si>
    <t>1  Commercial banks, December 31, 2011</t>
  </si>
  <si>
    <t>Sparbanken Öresund</t>
  </si>
  <si>
    <r>
      <t>GE Money Bank</t>
    </r>
    <r>
      <rPr>
        <vertAlign val="superscript"/>
        <sz val="9"/>
        <rFont val="Arial"/>
        <family val="2"/>
      </rPr>
      <t>8</t>
    </r>
  </si>
  <si>
    <r>
      <t>Färs &amp; Frosta Sparbank</t>
    </r>
    <r>
      <rPr>
        <vertAlign val="superscript"/>
        <sz val="9"/>
        <rFont val="Arial"/>
        <family val="2"/>
      </rPr>
      <t>9</t>
    </r>
  </si>
  <si>
    <r>
      <t>Swedbank Sjuhärad</t>
    </r>
    <r>
      <rPr>
        <vertAlign val="superscript"/>
        <sz val="9"/>
        <rFont val="Arial"/>
        <family val="2"/>
      </rPr>
      <t>9</t>
    </r>
  </si>
  <si>
    <t>Sparbanken Alingsås</t>
  </si>
  <si>
    <r>
      <t>Sparbanken Rekarne</t>
    </r>
    <r>
      <rPr>
        <vertAlign val="superscript"/>
        <sz val="9"/>
        <rFont val="Arial"/>
        <family val="2"/>
      </rPr>
      <t>9</t>
    </r>
  </si>
  <si>
    <t>Ölands Bank</t>
  </si>
  <si>
    <r>
      <t>Vimmerby Sparbank</t>
    </r>
    <r>
      <rPr>
        <vertAlign val="superscript"/>
        <sz val="9"/>
        <rFont val="Arial"/>
        <family val="2"/>
      </rPr>
      <t>9</t>
    </r>
  </si>
  <si>
    <t>DNB Bank, branch</t>
  </si>
  <si>
    <t>Santander Consumer Bank, branch</t>
  </si>
  <si>
    <t>The Royal Bank of Scotland, The Netherlands, branch</t>
  </si>
  <si>
    <t>Fortis Bank, branch</t>
  </si>
  <si>
    <t>Toyota Kreditbank, branch</t>
  </si>
  <si>
    <t>J.P. Morgan Europe, branch</t>
  </si>
  <si>
    <t>Saxo Privatbank, branch</t>
  </si>
  <si>
    <t>Parex Sverige, branch Citadele Banka</t>
  </si>
  <si>
    <t>Aareal Bank AG, branch</t>
  </si>
  <si>
    <t>UBS Switzerland Stockholm, branch</t>
  </si>
  <si>
    <t>The Royal Bank of Scotland UK, branch</t>
  </si>
  <si>
    <t>Evli Bank, branch</t>
  </si>
  <si>
    <t>Standard Chartered Bank, branch</t>
  </si>
  <si>
    <t>UBS UK Stockholm, branch</t>
  </si>
  <si>
    <t>Banque Invik, branch</t>
  </si>
  <si>
    <t>Citibank International, branch</t>
  </si>
  <si>
    <t>Deutsche Bank, branch</t>
  </si>
  <si>
    <t>J.P. Morgan Securities, branch</t>
  </si>
  <si>
    <t>Northern Trust Global Services, branch</t>
  </si>
  <si>
    <t>Western Union Internat. Bank, branch</t>
  </si>
  <si>
    <t>Ålandsbanken, branch</t>
  </si>
  <si>
    <r>
      <t>Crédit Agricole CIB, branch</t>
    </r>
    <r>
      <rPr>
        <vertAlign val="superscript"/>
        <sz val="9"/>
        <rFont val="Arial"/>
        <family val="2"/>
      </rPr>
      <t>10</t>
    </r>
  </si>
  <si>
    <r>
      <t>Renault Finance Nordic, branch</t>
    </r>
    <r>
      <rPr>
        <vertAlign val="superscript"/>
        <sz val="9"/>
        <rFont val="Arial"/>
        <family val="2"/>
      </rPr>
      <t>11</t>
    </r>
  </si>
  <si>
    <r>
      <t>Credit Suisse, branch</t>
    </r>
    <r>
      <rPr>
        <vertAlign val="superscript"/>
        <sz val="9"/>
        <rFont val="Arial"/>
        <family val="2"/>
      </rPr>
      <t>12</t>
    </r>
  </si>
  <si>
    <r>
      <t>Nykredit Bank, branch</t>
    </r>
    <r>
      <rPr>
        <vertAlign val="superscript"/>
        <sz val="9"/>
        <rFont val="Arial"/>
        <family val="2"/>
      </rPr>
      <t>13</t>
    </r>
  </si>
  <si>
    <r>
      <t>Terra Kortbank, branch</t>
    </r>
    <r>
      <rPr>
        <vertAlign val="superscript"/>
        <sz val="9"/>
        <rFont val="Arial"/>
        <family val="2"/>
      </rPr>
      <t>14</t>
    </r>
  </si>
  <si>
    <r>
      <t xml:space="preserve">6 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</si>
  <si>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t xml:space="preserve">     acquires loans primarily from SBAB Bank. A large share of SBAB Bank's lending is in this way transferred to SCBC.</t>
  </si>
  <si>
    <t xml:space="preserve">     issuance of covered bonds secured on residential lending. SCBC does not pursue any own lending activities but instead </t>
  </si>
  <si>
    <r>
      <t xml:space="preserve">        </t>
    </r>
    <r>
      <rPr>
        <sz val="8"/>
        <rFont val="Arial"/>
        <family val="2"/>
      </rPr>
      <t xml:space="preserve">companies bank branches. Länsförsäkringar Bank has cashless branch offices only, but offer cash services through </t>
    </r>
  </si>
  <si>
    <t xml:space="preserve">     a cooperation with Forex Bank.</t>
  </si>
  <si>
    <r>
      <t xml:space="preserve">9  </t>
    </r>
    <r>
      <rPr>
        <sz val="8"/>
        <rFont val="Arial"/>
        <family val="2"/>
      </rPr>
      <t xml:space="preserve">   The bank is partly owned by Swedbank.</t>
    </r>
  </si>
  <si>
    <r>
      <t xml:space="preserve">8      </t>
    </r>
    <r>
      <rPr>
        <sz val="8"/>
        <rFont val="Arial"/>
        <family val="2"/>
      </rPr>
      <t>The figures of the parent company GE Money Bank AB includes also the bank's branches in Norway and Denmark.</t>
    </r>
  </si>
  <si>
    <r>
      <t xml:space="preserve">10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</si>
  <si>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rPr>
        <vertAlign val="superscript"/>
        <sz val="8"/>
        <rFont val="Arial"/>
        <family val="2"/>
      </rPr>
      <t>11</t>
    </r>
    <r>
      <rPr>
        <sz val="8"/>
        <rFont val="Arial"/>
        <family val="2"/>
      </rPr>
      <t xml:space="preserve">   The legal name of the branch is Renault Finance Nordic Bank branch to RCI Banque SA France.</t>
    </r>
  </si>
  <si>
    <r>
      <t xml:space="preserve">12     </t>
    </r>
    <r>
      <rPr>
        <sz val="8"/>
        <rFont val="Arial"/>
        <family val="2"/>
      </rPr>
      <t>The legal name of the branch is Credit Suisse International, (UK) Bank Sweden Branch.</t>
    </r>
  </si>
  <si>
    <r>
      <t xml:space="preserve">13     </t>
    </r>
    <r>
      <rPr>
        <sz val="8"/>
        <rFont val="Arial"/>
        <family val="2"/>
      </rPr>
      <t>The branch started its operation in Sweden during 2011.</t>
    </r>
  </si>
  <si>
    <r>
      <t xml:space="preserve">14     </t>
    </r>
    <r>
      <rPr>
        <sz val="8"/>
        <rFont val="Arial"/>
        <family val="2"/>
      </rPr>
      <t>The branch started its operation in Sweden during 2011.</t>
    </r>
  </si>
  <si>
    <t>Bank of Scotland plc, branch</t>
  </si>
  <si>
    <r>
      <t>3  The major Swedish banking groups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2011</t>
    </r>
  </si>
  <si>
    <t>Sparbanken Västa Mälardalen</t>
  </si>
  <si>
    <t>Total all savings banks (49)</t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</si>
  <si>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2011-12-31</t>
    </r>
  </si>
  <si>
    <t>9  Corporate finance institutions, December 31, 2011</t>
  </si>
  <si>
    <t>12 Index Linked Bonds, Dec. 31, 2011</t>
  </si>
  <si>
    <t>Goldman Sachs International</t>
  </si>
  <si>
    <t>ING Bank</t>
  </si>
  <si>
    <t>Société Générale Acceptance</t>
  </si>
  <si>
    <t xml:space="preserve">Includes deposits and lending from Handelsbanken, Handelsbanken Finans, Stadshypotek, Handelsbanken Hypotek (until 2002) and </t>
  </si>
  <si>
    <t>Stadshypotek Bank (until 2006).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</si>
  <si>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were merged into the mother bank SEB during 2007.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</si>
  <si>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</si>
  <si>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</si>
  <si>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</si>
  <si>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>Alecta</t>
  </si>
  <si>
    <t>Folksam (inkl. KPA och Förenade Liv)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</si>
  <si>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2011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</si>
</sst>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yyyy"/>
    <numFmt numFmtId="167" formatCode="yyyy;@"/>
  </numFmts>
  <fonts count="3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i/>
      <sz val="8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</cellStyleXfs>
  <cellXfs count="321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0" fontId="1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10" fillId="0" borderId="0" xfId="0" applyFont="1"/>
    <xf numFmtId="0" fontId="8" fillId="0" borderId="1" xfId="0" applyFont="1" applyBorder="1"/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2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1" fontId="0" fillId="0" borderId="0" xfId="0" applyNumberFormat="1" applyBorder="1"/>
    <xf numFmtId="0" fontId="6" fillId="0" borderId="0" xfId="0" applyFont="1" applyBorder="1"/>
    <xf numFmtId="0" fontId="16" fillId="0" borderId="0" xfId="0" applyFont="1"/>
    <xf numFmtId="3" fontId="8" fillId="0" borderId="0" xfId="0" applyNumberFormat="1" applyFont="1" applyBorder="1"/>
    <xf numFmtId="0" fontId="15" fillId="0" borderId="0" xfId="0" applyFont="1" applyBorder="1"/>
    <xf numFmtId="3" fontId="10" fillId="0" borderId="0" xfId="0" applyNumberFormat="1" applyFont="1" applyBorder="1"/>
    <xf numFmtId="0" fontId="0" fillId="0" borderId="0" xfId="0" applyFill="1" applyBorder="1"/>
    <xf numFmtId="0" fontId="20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3" fillId="0" borderId="0" xfId="0" applyFont="1" applyBorder="1"/>
    <xf numFmtId="3" fontId="24" fillId="0" borderId="0" xfId="0" applyNumberFormat="1" applyFont="1" applyFill="1" applyBorder="1"/>
    <xf numFmtId="14" fontId="3" fillId="0" borderId="0" xfId="0" applyNumberFormat="1" applyFont="1" applyBorder="1"/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0" fontId="1" fillId="0" borderId="3" xfId="0" applyFont="1" applyBorder="1" applyAlignment="1">
      <alignment vertical="top"/>
    </xf>
    <xf numFmtId="0" fontId="1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10" fillId="0" borderId="3" xfId="0" applyFont="1" applyBorder="1"/>
    <xf numFmtId="3" fontId="10" fillId="0" borderId="3" xfId="0" applyNumberFormat="1" applyFont="1" applyBorder="1"/>
    <xf numFmtId="0" fontId="10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1" fillId="0" borderId="2" xfId="0" applyFont="1" applyBorder="1"/>
    <xf numFmtId="0" fontId="16" fillId="0" borderId="0" xfId="0" applyFont="1" applyAlignment="1"/>
    <xf numFmtId="0" fontId="29" fillId="0" borderId="0" xfId="0" applyFont="1" applyBorder="1" applyAlignment="1">
      <alignment wrapText="1"/>
    </xf>
    <xf numFmtId="0" fontId="16" fillId="0" borderId="0" xfId="0" applyFont="1" applyAlignment="1">
      <alignment readingOrder="1"/>
    </xf>
    <xf numFmtId="0" fontId="12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10" fillId="0" borderId="2" xfId="0" applyFont="1" applyBorder="1"/>
    <xf numFmtId="1" fontId="33" fillId="0" borderId="0" xfId="0" applyNumberFormat="1" applyFont="1"/>
    <xf numFmtId="3" fontId="33" fillId="0" borderId="0" xfId="0" applyNumberFormat="1" applyFont="1"/>
    <xf numFmtId="0" fontId="33" fillId="0" borderId="1" xfId="0" applyFont="1" applyBorder="1"/>
    <xf numFmtId="9" fontId="33" fillId="0" borderId="0" xfId="3" applyFont="1" applyBorder="1"/>
    <xf numFmtId="3" fontId="33" fillId="0" borderId="0" xfId="0" applyNumberFormat="1" applyFont="1" applyBorder="1"/>
    <xf numFmtId="0" fontId="32" fillId="0" borderId="0" xfId="0" applyFont="1"/>
    <xf numFmtId="0" fontId="33" fillId="0" borderId="0" xfId="0" applyFont="1" applyBorder="1"/>
    <xf numFmtId="0" fontId="0" fillId="0" borderId="0" xfId="0" applyAlignment="1">
      <alignment readingOrder="1"/>
    </xf>
    <xf numFmtId="0" fontId="10" fillId="0" borderId="1" xfId="0" applyFont="1" applyBorder="1"/>
    <xf numFmtId="9" fontId="33" fillId="0" borderId="0" xfId="3" applyFont="1"/>
    <xf numFmtId="0" fontId="33" fillId="0" borderId="0" xfId="0" applyFont="1"/>
    <xf numFmtId="9" fontId="34" fillId="0" borderId="0" xfId="3" applyFont="1"/>
    <xf numFmtId="14" fontId="33" fillId="0" borderId="1" xfId="0" quotePrefix="1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0" fontId="32" fillId="0" borderId="0" xfId="0" applyFont="1" applyAlignment="1">
      <alignment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horizontal="left"/>
    </xf>
    <xf numFmtId="0" fontId="10" fillId="0" borderId="2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6" fillId="0" borderId="0" xfId="0" applyFont="1" applyFill="1" applyBorder="1"/>
    <xf numFmtId="0" fontId="6" fillId="0" borderId="1" xfId="0" applyFont="1" applyBorder="1"/>
    <xf numFmtId="9" fontId="33" fillId="0" borderId="1" xfId="3" applyFont="1" applyBorder="1"/>
    <xf numFmtId="0" fontId="8" fillId="0" borderId="0" xfId="0" applyFont="1" applyAlignment="1">
      <alignment readingOrder="1"/>
    </xf>
    <xf numFmtId="3" fontId="33" fillId="0" borderId="0" xfId="0" applyNumberFormat="1" applyFont="1" applyFill="1"/>
    <xf numFmtId="0" fontId="10" fillId="0" borderId="0" xfId="0" applyFont="1" applyFill="1" applyBorder="1"/>
    <xf numFmtId="0" fontId="10" fillId="0" borderId="0" xfId="0" applyFont="1" applyFill="1"/>
    <xf numFmtId="14" fontId="10" fillId="0" borderId="0" xfId="0" applyNumberFormat="1" applyFont="1"/>
    <xf numFmtId="0" fontId="19" fillId="0" borderId="3" xfId="0" applyFont="1" applyFill="1" applyBorder="1" applyAlignment="1">
      <alignment wrapText="1"/>
    </xf>
    <xf numFmtId="3" fontId="10" fillId="0" borderId="0" xfId="0" applyNumberFormat="1" applyFont="1"/>
    <xf numFmtId="0" fontId="8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/>
    <xf numFmtId="0" fontId="1" fillId="0" borderId="1" xfId="0" applyFont="1" applyFill="1" applyBorder="1" applyAlignment="1">
      <alignment horizontal="right"/>
    </xf>
    <xf numFmtId="3" fontId="8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3" fontId="8" fillId="0" borderId="1" xfId="0" applyNumberFormat="1" applyFont="1" applyFill="1" applyBorder="1"/>
    <xf numFmtId="3" fontId="4" fillId="0" borderId="1" xfId="0" applyNumberFormat="1" applyFont="1" applyFill="1" applyBorder="1"/>
    <xf numFmtId="0" fontId="12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12" fillId="0" borderId="0" xfId="0" applyFont="1" applyFill="1" applyAlignment="1"/>
    <xf numFmtId="0" fontId="0" fillId="0" borderId="0" xfId="0" applyFill="1" applyAlignment="1"/>
    <xf numFmtId="0" fontId="33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5" fillId="0" borderId="2" xfId="0" applyFont="1" applyFill="1" applyBorder="1"/>
    <xf numFmtId="0" fontId="27" fillId="0" borderId="2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/>
    </xf>
    <xf numFmtId="3" fontId="14" fillId="0" borderId="3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1" fillId="0" borderId="0" xfId="0" applyFont="1" applyFill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32" fillId="0" borderId="0" xfId="0" applyFont="1" applyFill="1"/>
    <xf numFmtId="0" fontId="8" fillId="0" borderId="0" xfId="0" applyFont="1" applyFill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" fillId="0" borderId="0" xfId="0" applyFont="1" applyFill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right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2" xfId="0" applyFont="1" applyFill="1" applyBorder="1"/>
    <xf numFmtId="0" fontId="10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8" fillId="0" borderId="0" xfId="0" applyNumberFormat="1" applyFont="1" applyFill="1"/>
    <xf numFmtId="0" fontId="16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8" fillId="0" borderId="2" xfId="0" applyNumberFormat="1" applyFont="1" applyFill="1" applyBorder="1"/>
    <xf numFmtId="0" fontId="8" fillId="0" borderId="2" xfId="0" applyFont="1" applyFill="1" applyBorder="1"/>
    <xf numFmtId="0" fontId="15" fillId="0" borderId="0" xfId="0" applyFont="1" applyBorder="1" applyAlignment="1">
      <alignment wrapText="1"/>
    </xf>
    <xf numFmtId="3" fontId="15" fillId="0" borderId="0" xfId="0" applyNumberFormat="1" applyFont="1" applyBorder="1" applyAlignment="1">
      <alignment horizontal="right" wrapText="1"/>
    </xf>
    <xf numFmtId="3" fontId="14" fillId="0" borderId="0" xfId="0" applyNumberFormat="1" applyFont="1" applyFill="1" applyBorder="1"/>
    <xf numFmtId="0" fontId="10" fillId="0" borderId="1" xfId="0" applyFont="1" applyFill="1" applyBorder="1"/>
    <xf numFmtId="14" fontId="33" fillId="0" borderId="1" xfId="0" applyNumberFormat="1" applyFont="1" applyFill="1" applyBorder="1"/>
    <xf numFmtId="0" fontId="8" fillId="0" borderId="0" xfId="3" quotePrefix="1" applyNumberFormat="1" applyFont="1" applyFill="1" applyAlignment="1">
      <alignment horizontal="right"/>
    </xf>
    <xf numFmtId="0" fontId="8" fillId="0" borderId="2" xfId="0" quotePrefix="1" applyNumberFormat="1" applyFont="1" applyFill="1" applyBorder="1" applyAlignment="1">
      <alignment horizontal="right"/>
    </xf>
    <xf numFmtId="0" fontId="33" fillId="0" borderId="0" xfId="0" applyFont="1" applyFill="1" applyAlignment="1">
      <alignment horizontal="left"/>
    </xf>
    <xf numFmtId="9" fontId="33" fillId="0" borderId="0" xfId="3" applyNumberFormat="1" applyFont="1" applyFill="1"/>
    <xf numFmtId="9" fontId="34" fillId="0" borderId="0" xfId="3" applyFont="1" applyFill="1"/>
    <xf numFmtId="164" fontId="33" fillId="0" borderId="0" xfId="0" applyNumberFormat="1" applyFont="1" applyFill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32" fillId="0" borderId="0" xfId="0" applyFont="1" applyFill="1" applyAlignment="1">
      <alignment readingOrder="1"/>
    </xf>
    <xf numFmtId="3" fontId="10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0" fillId="0" borderId="3" xfId="0" applyFont="1" applyBorder="1" applyAlignment="1">
      <alignment horizontal="right" vertical="top"/>
    </xf>
    <xf numFmtId="165" fontId="33" fillId="0" borderId="0" xfId="0" applyNumberFormat="1" applyFont="1" applyFill="1"/>
    <xf numFmtId="49" fontId="1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right" vertical="top" wrapText="1"/>
    </xf>
    <xf numFmtId="0" fontId="33" fillId="0" borderId="1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/>
    <xf numFmtId="3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3" fontId="15" fillId="0" borderId="0" xfId="0" quotePrefix="1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30" fillId="0" borderId="3" xfId="0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0" fontId="4" fillId="0" borderId="1" xfId="0" applyFont="1" applyBorder="1"/>
    <xf numFmtId="14" fontId="33" fillId="0" borderId="1" xfId="0" quotePrefix="1" applyNumberFormat="1" applyFont="1" applyBorder="1" applyAlignment="1">
      <alignment horizontal="right"/>
    </xf>
    <xf numFmtId="0" fontId="35" fillId="0" borderId="0" xfId="0" applyFont="1" applyFill="1"/>
    <xf numFmtId="0" fontId="35" fillId="0" borderId="0" xfId="0" applyFont="1" applyFill="1" applyAlignment="1">
      <alignment horizontal="right"/>
    </xf>
    <xf numFmtId="9" fontId="34" fillId="0" borderId="0" xfId="3" applyNumberFormat="1" applyFont="1" applyFill="1"/>
    <xf numFmtId="0" fontId="36" fillId="0" borderId="2" xfId="0" quotePrefix="1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36" fillId="0" borderId="1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3" fontId="37" fillId="0" borderId="3" xfId="0" applyNumberFormat="1" applyFont="1" applyFill="1" applyBorder="1" applyAlignment="1">
      <alignment horizontal="right"/>
    </xf>
    <xf numFmtId="0" fontId="6" fillId="0" borderId="0" xfId="2" applyFont="1"/>
    <xf numFmtId="0" fontId="38" fillId="0" borderId="0" xfId="2" applyFont="1"/>
    <xf numFmtId="0" fontId="4" fillId="0" borderId="0" xfId="2"/>
    <xf numFmtId="0" fontId="10" fillId="0" borderId="2" xfId="2" applyFont="1" applyFill="1" applyBorder="1" applyAlignment="1"/>
    <xf numFmtId="0" fontId="4" fillId="0" borderId="2" xfId="2" applyFill="1" applyBorder="1"/>
    <xf numFmtId="0" fontId="4" fillId="0" borderId="2" xfId="2" applyBorder="1"/>
    <xf numFmtId="0" fontId="4" fillId="0" borderId="1" xfId="2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0" borderId="0" xfId="2" applyAlignment="1">
      <alignment wrapText="1"/>
    </xf>
    <xf numFmtId="0" fontId="10" fillId="0" borderId="0" xfId="2" applyFont="1" applyFill="1" applyBorder="1"/>
    <xf numFmtId="3" fontId="4" fillId="0" borderId="0" xfId="2" applyNumberFormat="1" applyFont="1" applyBorder="1" applyAlignment="1">
      <alignment horizontal="right" wrapText="1"/>
    </xf>
    <xf numFmtId="3" fontId="4" fillId="0" borderId="0" xfId="2" applyNumberFormat="1" applyFont="1" applyFill="1" applyBorder="1" applyAlignment="1">
      <alignment horizontal="right" wrapText="1"/>
    </xf>
    <xf numFmtId="3" fontId="10" fillId="0" borderId="0" xfId="2" applyNumberFormat="1" applyFont="1" applyAlignment="1" applyProtection="1">
      <protection locked="0"/>
    </xf>
    <xf numFmtId="3" fontId="4" fillId="0" borderId="0" xfId="2" applyNumberFormat="1" applyAlignment="1"/>
    <xf numFmtId="3" fontId="4" fillId="0" borderId="0" xfId="2" applyNumberFormat="1" applyFont="1" applyAlignment="1" applyProtection="1">
      <protection locked="0"/>
    </xf>
    <xf numFmtId="3" fontId="4" fillId="0" borderId="0" xfId="2" applyNumberFormat="1" applyAlignment="1" applyProtection="1">
      <protection locked="0"/>
    </xf>
    <xf numFmtId="0" fontId="10" fillId="0" borderId="0" xfId="2" applyNumberFormat="1" applyFont="1" applyFill="1" applyBorder="1"/>
    <xf numFmtId="3" fontId="4" fillId="0" borderId="0" xfId="2" applyNumberFormat="1" applyFill="1" applyBorder="1"/>
    <xf numFmtId="3" fontId="4" fillId="0" borderId="0" xfId="2" applyNumberFormat="1" applyBorder="1"/>
    <xf numFmtId="3" fontId="4" fillId="0" borderId="0" xfId="2" applyNumberFormat="1"/>
    <xf numFmtId="0" fontId="10" fillId="0" borderId="2" xfId="2" applyFont="1" applyFill="1" applyBorder="1"/>
    <xf numFmtId="3" fontId="4" fillId="0" borderId="2" xfId="2" applyNumberFormat="1" applyBorder="1" applyAlignment="1"/>
    <xf numFmtId="3" fontId="4" fillId="0" borderId="2" xfId="2" applyNumberFormat="1" applyFont="1" applyBorder="1" applyAlignment="1" applyProtection="1">
      <protection locked="0"/>
    </xf>
    <xf numFmtId="3" fontId="4" fillId="0" borderId="2" xfId="2" applyNumberFormat="1" applyBorder="1" applyAlignment="1" applyProtection="1">
      <protection locked="0"/>
    </xf>
    <xf numFmtId="3" fontId="10" fillId="0" borderId="2" xfId="2" applyNumberFormat="1" applyFont="1" applyBorder="1" applyAlignment="1" applyProtection="1">
      <protection locked="0"/>
    </xf>
    <xf numFmtId="0" fontId="10" fillId="0" borderId="0" xfId="2" applyFont="1" applyFill="1" applyBorder="1" applyAlignment="1"/>
    <xf numFmtId="0" fontId="4" fillId="0" borderId="0" xfId="2" applyFill="1" applyBorder="1"/>
    <xf numFmtId="0" fontId="4" fillId="0" borderId="0" xfId="2" applyBorder="1"/>
    <xf numFmtId="0" fontId="4" fillId="0" borderId="1" xfId="2" applyBorder="1" applyAlignment="1">
      <alignment wrapText="1"/>
    </xf>
    <xf numFmtId="3" fontId="4" fillId="0" borderId="0" xfId="2" applyNumberFormat="1" applyFont="1" applyFill="1" applyAlignment="1" applyProtection="1">
      <protection locked="0"/>
    </xf>
    <xf numFmtId="0" fontId="9" fillId="0" borderId="0" xfId="2" applyFont="1" applyFill="1" applyBorder="1"/>
    <xf numFmtId="0" fontId="16" fillId="0" borderId="0" xfId="2" applyFont="1" applyBorder="1"/>
    <xf numFmtId="0" fontId="12" fillId="0" borderId="0" xfId="2" applyFont="1" applyFill="1" applyBorder="1"/>
    <xf numFmtId="0" fontId="12" fillId="0" borderId="0" xfId="2" applyFont="1"/>
    <xf numFmtId="3" fontId="4" fillId="0" borderId="0" xfId="2" applyNumberFormat="1" applyFont="1"/>
    <xf numFmtId="0" fontId="10" fillId="0" borderId="0" xfId="2" applyFont="1"/>
    <xf numFmtId="0" fontId="16" fillId="0" borderId="0" xfId="2" applyFont="1" applyFill="1" applyBorder="1"/>
    <xf numFmtId="0" fontId="12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2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0" fontId="4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3" fontId="33" fillId="0" borderId="0" xfId="0" applyNumberFormat="1" applyFont="1" applyFill="1" applyBorder="1"/>
    <xf numFmtId="0" fontId="34" fillId="0" borderId="0" xfId="0" applyFont="1" applyFill="1"/>
    <xf numFmtId="0" fontId="17" fillId="0" borderId="0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 wrapText="1"/>
    </xf>
    <xf numFmtId="0" fontId="17" fillId="0" borderId="0" xfId="0" applyFont="1" applyFill="1" applyBorder="1" applyAlignment="1">
      <alignment horizontal="right"/>
    </xf>
    <xf numFmtId="0" fontId="16" fillId="0" borderId="0" xfId="0" applyFont="1" applyFill="1" applyBorder="1" applyAlignment="1"/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2" fillId="0" borderId="0" xfId="0" applyFont="1" applyFill="1" applyAlignment="1"/>
    <xf numFmtId="0" fontId="0" fillId="0" borderId="0" xfId="0" applyFill="1" applyAlignment="1"/>
    <xf numFmtId="0" fontId="33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3" fillId="0" borderId="1" xfId="0" quotePrefix="1" applyNumberFormat="1" applyFont="1" applyFill="1" applyBorder="1"/>
    <xf numFmtId="166" fontId="1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3" fillId="0" borderId="1" xfId="0" applyNumberFormat="1" applyFont="1" applyFill="1" applyBorder="1"/>
    <xf numFmtId="3" fontId="4" fillId="0" borderId="1" xfId="0" applyNumberFormat="1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/>
    <xf numFmtId="0" fontId="0" fillId="0" borderId="3" xfId="0" applyFill="1" applyBorder="1"/>
    <xf numFmtId="0" fontId="33" fillId="0" borderId="3" xfId="0" applyFont="1" applyFill="1" applyBorder="1" applyAlignment="1">
      <alignment horizontal="right" wrapText="1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/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/>
    <xf numFmtId="0" fontId="12" fillId="0" borderId="0" xfId="0" applyFont="1" applyFill="1" applyAlignment="1">
      <alignment horizontal="left" readingOrder="1"/>
    </xf>
    <xf numFmtId="0" fontId="16" fillId="0" borderId="0" xfId="0" applyFont="1" applyFill="1" applyAlignment="1">
      <alignment readingOrder="1"/>
    </xf>
    <xf numFmtId="3" fontId="32" fillId="0" borderId="0" xfId="0" applyNumberFormat="1" applyFont="1" applyFill="1" applyBorder="1"/>
    <xf numFmtId="0" fontId="12" fillId="0" borderId="0" xfId="0" applyFont="1" applyFill="1" applyAlignment="1">
      <alignment horizontal="left"/>
    </xf>
    <xf numFmtId="0" fontId="1" fillId="0" borderId="3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6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10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2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4" fillId="0" borderId="0" xfId="0" applyNumberFormat="1" applyFont="1" applyFill="1"/>
  </cellXfs>
  <cellStyles count="4">
    <cellStyle name="Följde hyperlänken" xfId="1"/>
    <cellStyle name="Normal" xfId="0" builtinId="0"/>
    <cellStyle name="Normal 2" xfId="2"/>
    <cellStyle name="Pro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/Egna%20unders&#246;kningar%20&amp;%20utredningar/Bank%20&amp;%20finansstatistik/2003/Bank-%20&amp;%20finansstatistik%2020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Bankaktiebolag"/>
      <sheetName val="2 Bankmarknad"/>
      <sheetName val="3 Bankkoncerner"/>
      <sheetName val="4 Sparbanker"/>
      <sheetName val="5  Bank res o förl"/>
      <sheetName val="6 Bank tillg o skuld"/>
      <sheetName val="7 Bank inl o utl"/>
      <sheetName val="8 Bostadsinst"/>
      <sheetName val="9 Boutlåning"/>
      <sheetName val="10 Boupplåning"/>
      <sheetName val="11 Finansbolag"/>
      <sheetName val="12 Näringslivsinst"/>
      <sheetName val="13 Livförsäkringsbolag"/>
      <sheetName val="14 Fondbolag"/>
    </sheetNames>
    <sheetDataSet>
      <sheetData sheetId="0"/>
      <sheetData sheetId="1"/>
      <sheetData sheetId="2"/>
      <sheetData sheetId="3"/>
      <sheetData sheetId="4">
        <row r="4">
          <cell r="A4">
            <v>33239</v>
          </cell>
          <cell r="B4">
            <v>-12005</v>
          </cell>
          <cell r="C4">
            <v>35765</v>
          </cell>
          <cell r="D4">
            <v>1596242</v>
          </cell>
        </row>
        <row r="5">
          <cell r="A5">
            <v>33604</v>
          </cell>
          <cell r="B5">
            <v>-38546</v>
          </cell>
          <cell r="C5">
            <v>57571</v>
          </cell>
          <cell r="D5">
            <v>1518644</v>
          </cell>
        </row>
        <row r="6">
          <cell r="A6">
            <v>33970</v>
          </cell>
          <cell r="B6">
            <v>-16122</v>
          </cell>
          <cell r="C6">
            <v>46427</v>
          </cell>
          <cell r="D6">
            <v>1454643</v>
          </cell>
        </row>
        <row r="7">
          <cell r="A7">
            <v>34335</v>
          </cell>
          <cell r="B7">
            <v>12225</v>
          </cell>
          <cell r="C7">
            <v>14637</v>
          </cell>
          <cell r="D7">
            <v>1456708</v>
          </cell>
        </row>
        <row r="8">
          <cell r="A8">
            <v>34700</v>
          </cell>
          <cell r="B8">
            <v>18520</v>
          </cell>
          <cell r="C8">
            <v>9070</v>
          </cell>
          <cell r="D8">
            <v>1584983</v>
          </cell>
        </row>
        <row r="9">
          <cell r="A9">
            <v>35065</v>
          </cell>
          <cell r="B9">
            <v>23976</v>
          </cell>
          <cell r="C9">
            <v>4790</v>
          </cell>
          <cell r="D9">
            <v>1861635</v>
          </cell>
        </row>
        <row r="10">
          <cell r="A10">
            <v>35431</v>
          </cell>
          <cell r="B10">
            <v>15852</v>
          </cell>
          <cell r="C10">
            <v>4631</v>
          </cell>
          <cell r="D10">
            <v>2145194</v>
          </cell>
        </row>
        <row r="11">
          <cell r="A11">
            <v>35796</v>
          </cell>
          <cell r="B11">
            <v>23082</v>
          </cell>
          <cell r="C11">
            <v>3696</v>
          </cell>
          <cell r="D11">
            <v>2410481</v>
          </cell>
        </row>
        <row r="12">
          <cell r="A12">
            <v>36161</v>
          </cell>
          <cell r="B12">
            <v>18377</v>
          </cell>
          <cell r="C12">
            <v>421</v>
          </cell>
          <cell r="D12">
            <v>2466718</v>
          </cell>
        </row>
        <row r="13">
          <cell r="A13">
            <v>36526</v>
          </cell>
          <cell r="B13">
            <v>25905</v>
          </cell>
          <cell r="C13">
            <v>1265</v>
          </cell>
          <cell r="D13">
            <v>2883511</v>
          </cell>
        </row>
        <row r="14">
          <cell r="A14">
            <v>36892</v>
          </cell>
          <cell r="B14">
            <v>29572</v>
          </cell>
          <cell r="C14">
            <v>3257</v>
          </cell>
          <cell r="D14">
            <v>3145393</v>
          </cell>
        </row>
        <row r="15">
          <cell r="A15">
            <v>37621</v>
          </cell>
          <cell r="B15">
            <v>15074</v>
          </cell>
          <cell r="C15">
            <v>3603</v>
          </cell>
          <cell r="D15">
            <v>3288175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showGridLines="0" tabSelected="1" zoomScaleNormal="100" workbookViewId="0">
      <selection activeCell="M49" sqref="M49"/>
    </sheetView>
  </sheetViews>
  <sheetFormatPr defaultRowHeight="12.75"/>
  <cols>
    <col min="1" max="1" width="6.5703125" customWidth="1"/>
    <col min="2" max="2" width="24.140625" customWidth="1"/>
    <col min="3" max="4" width="8.2851562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28515625" bestFit="1" customWidth="1"/>
  </cols>
  <sheetData>
    <row r="1" spans="1:9" ht="15.75">
      <c r="A1" s="8" t="s">
        <v>86</v>
      </c>
    </row>
    <row r="3" spans="1:9">
      <c r="A3" s="77" t="s">
        <v>87</v>
      </c>
      <c r="B3" s="5"/>
      <c r="C3" s="81" t="s">
        <v>247</v>
      </c>
      <c r="D3" s="209" t="s">
        <v>293</v>
      </c>
      <c r="F3" s="77" t="s">
        <v>105</v>
      </c>
      <c r="G3" s="5"/>
      <c r="H3" s="5"/>
      <c r="I3" s="209" t="s">
        <v>293</v>
      </c>
    </row>
    <row r="4" spans="1:9">
      <c r="A4" t="s">
        <v>88</v>
      </c>
      <c r="C4">
        <f>SUM(C5:C9)</f>
        <v>114</v>
      </c>
      <c r="D4">
        <f>SUM(D5:D9)</f>
        <v>114</v>
      </c>
      <c r="F4" t="s">
        <v>106</v>
      </c>
      <c r="H4" s="78">
        <f>SUM(I5:I9)/I4</f>
        <v>1</v>
      </c>
      <c r="I4" s="2">
        <f>SUM(I5:I9)</f>
        <v>2818.8472213369996</v>
      </c>
    </row>
    <row r="5" spans="1:9" s="79" customFormat="1" ht="13.5">
      <c r="A5" s="79" t="s">
        <v>93</v>
      </c>
      <c r="B5" s="79" t="s">
        <v>89</v>
      </c>
      <c r="C5" s="79">
        <v>33</v>
      </c>
      <c r="D5" s="79">
        <v>33</v>
      </c>
      <c r="F5" s="79" t="s">
        <v>93</v>
      </c>
      <c r="G5" s="79" t="s">
        <v>107</v>
      </c>
      <c r="H5" s="80">
        <f>I5/I$4</f>
        <v>0.4161121186786626</v>
      </c>
      <c r="I5" s="99">
        <v>1172.9564895019998</v>
      </c>
    </row>
    <row r="6" spans="1:9" s="79" customFormat="1" ht="13.5">
      <c r="B6" s="79" t="s">
        <v>90</v>
      </c>
      <c r="C6" s="79">
        <v>3</v>
      </c>
      <c r="D6" s="79">
        <v>3</v>
      </c>
      <c r="G6" s="79" t="s">
        <v>108</v>
      </c>
      <c r="H6" s="80">
        <f>I6/I$4</f>
        <v>0.23815185517737675</v>
      </c>
      <c r="I6" s="99">
        <v>671.31369522299997</v>
      </c>
    </row>
    <row r="7" spans="1:9" s="79" customFormat="1" ht="13.5">
      <c r="B7" s="79" t="s">
        <v>142</v>
      </c>
      <c r="C7" s="79">
        <v>26</v>
      </c>
      <c r="D7" s="79">
        <v>27</v>
      </c>
      <c r="G7" s="79" t="s">
        <v>109</v>
      </c>
      <c r="H7" s="80">
        <f>I7/I$4</f>
        <v>2.3995544848974811E-2</v>
      </c>
      <c r="I7" s="99">
        <v>67.639774922000001</v>
      </c>
    </row>
    <row r="8" spans="1:9" s="79" customFormat="1" ht="13.5">
      <c r="B8" s="79" t="s">
        <v>31</v>
      </c>
      <c r="C8" s="79">
        <v>50</v>
      </c>
      <c r="D8" s="79">
        <v>49</v>
      </c>
      <c r="G8" s="79" t="s">
        <v>110</v>
      </c>
      <c r="H8" s="80">
        <f>I8/I$4</f>
        <v>0.24520267448413333</v>
      </c>
      <c r="I8" s="99">
        <v>691.18887763400005</v>
      </c>
    </row>
    <row r="9" spans="1:9" ht="13.5">
      <c r="B9" s="79" t="s">
        <v>91</v>
      </c>
      <c r="C9" s="79">
        <v>2</v>
      </c>
      <c r="D9" s="79">
        <v>2</v>
      </c>
      <c r="F9" s="79"/>
      <c r="G9" s="79" t="s">
        <v>45</v>
      </c>
      <c r="H9" s="80">
        <f>I9/I$4</f>
        <v>7.6537806810852635E-2</v>
      </c>
      <c r="I9" s="99">
        <v>215.74838405600002</v>
      </c>
    </row>
    <row r="11" spans="1:9">
      <c r="A11" s="168" t="s">
        <v>92</v>
      </c>
      <c r="B11" s="45"/>
      <c r="C11" s="81" t="s">
        <v>247</v>
      </c>
      <c r="D11" s="209" t="s">
        <v>293</v>
      </c>
      <c r="F11" s="77" t="s">
        <v>111</v>
      </c>
      <c r="G11" s="5"/>
      <c r="H11" s="5"/>
      <c r="I11" s="209" t="s">
        <v>293</v>
      </c>
    </row>
    <row r="12" spans="1:9">
      <c r="A12" s="44" t="s">
        <v>88</v>
      </c>
      <c r="B12" s="44"/>
      <c r="C12" s="94">
        <f>C13+C15</f>
        <v>1883</v>
      </c>
      <c r="D12" s="94">
        <f>D13+D15</f>
        <v>1830</v>
      </c>
      <c r="F12" t="s">
        <v>112</v>
      </c>
      <c r="H12" s="78">
        <f>SUM(I13:I17)/I12</f>
        <v>1</v>
      </c>
      <c r="I12" s="14">
        <f>SUM(I13:I17)</f>
        <v>3072.156433442</v>
      </c>
    </row>
    <row r="13" spans="1:9" s="79" customFormat="1" ht="13.5">
      <c r="A13" s="122" t="s">
        <v>93</v>
      </c>
      <c r="B13" s="122" t="s">
        <v>94</v>
      </c>
      <c r="C13" s="99">
        <v>1701</v>
      </c>
      <c r="D13" s="99">
        <v>1650</v>
      </c>
      <c r="F13" s="79" t="s">
        <v>93</v>
      </c>
      <c r="G13" s="79" t="s">
        <v>107</v>
      </c>
      <c r="H13" s="80">
        <f>I13/I$12</f>
        <v>0.28200024198323626</v>
      </c>
      <c r="I13" s="99">
        <v>866.348857641</v>
      </c>
    </row>
    <row r="14" spans="1:9" s="79" customFormat="1" ht="13.5">
      <c r="A14" s="122"/>
      <c r="B14" s="210" t="s">
        <v>294</v>
      </c>
      <c r="C14" s="211">
        <v>179</v>
      </c>
      <c r="D14" s="210">
        <v>560</v>
      </c>
      <c r="G14" s="79" t="s">
        <v>108</v>
      </c>
      <c r="H14" s="80">
        <f>I14/I$12</f>
        <v>0.37376976059630029</v>
      </c>
      <c r="I14" s="99">
        <v>1148.279174642</v>
      </c>
    </row>
    <row r="15" spans="1:9" ht="13.5">
      <c r="A15" s="122"/>
      <c r="B15" s="122" t="s">
        <v>31</v>
      </c>
      <c r="C15" s="122">
        <v>182</v>
      </c>
      <c r="D15" s="122">
        <v>180</v>
      </c>
      <c r="F15" s="79"/>
      <c r="G15" s="79" t="s">
        <v>109</v>
      </c>
      <c r="H15" s="80">
        <f>I15/I$12</f>
        <v>2.2114476418078087E-2</v>
      </c>
      <c r="I15" s="99">
        <v>67.939130999999989</v>
      </c>
    </row>
    <row r="16" spans="1:9" ht="13.5">
      <c r="A16" s="268" t="s">
        <v>295</v>
      </c>
      <c r="B16" s="44"/>
      <c r="C16" s="44"/>
      <c r="D16" s="44"/>
      <c r="F16" s="79"/>
      <c r="G16" s="79" t="s">
        <v>110</v>
      </c>
      <c r="H16" s="80">
        <f>I16/I$12</f>
        <v>0.28788452374773815</v>
      </c>
      <c r="I16" s="99">
        <v>884.42629171999999</v>
      </c>
    </row>
    <row r="17" spans="1:12" ht="13.5">
      <c r="A17" s="168" t="s">
        <v>95</v>
      </c>
      <c r="B17" s="168"/>
      <c r="C17" s="187">
        <v>2010</v>
      </c>
      <c r="D17" s="187">
        <v>2011</v>
      </c>
      <c r="F17" s="79"/>
      <c r="G17" s="79" t="s">
        <v>45</v>
      </c>
      <c r="H17" s="80">
        <f>I17/I$12</f>
        <v>3.4230997254647254E-2</v>
      </c>
      <c r="I17" s="99">
        <v>105.162978439</v>
      </c>
    </row>
    <row r="18" spans="1:12" ht="13.5">
      <c r="A18" s="44" t="s">
        <v>88</v>
      </c>
      <c r="B18" s="44"/>
      <c r="C18" s="94">
        <f>SUM(C19:C20)</f>
        <v>40792</v>
      </c>
      <c r="D18" s="94">
        <f>SUM(D19:D20)</f>
        <v>40002</v>
      </c>
      <c r="F18" s="79"/>
      <c r="G18" s="79"/>
      <c r="H18" s="80"/>
      <c r="I18" s="69"/>
    </row>
    <row r="19" spans="1:12">
      <c r="A19" s="122" t="s">
        <v>93</v>
      </c>
      <c r="B19" s="122" t="s">
        <v>94</v>
      </c>
      <c r="C19" s="99">
        <v>38431</v>
      </c>
      <c r="D19" s="99">
        <v>37667</v>
      </c>
      <c r="F19" s="17" t="s">
        <v>227</v>
      </c>
    </row>
    <row r="20" spans="1:12">
      <c r="A20" s="122"/>
      <c r="B20" s="122" t="s">
        <v>31</v>
      </c>
      <c r="C20" s="99">
        <v>2361</v>
      </c>
      <c r="D20" s="99">
        <v>2335</v>
      </c>
      <c r="F20" s="77" t="s">
        <v>180</v>
      </c>
      <c r="G20" s="5"/>
      <c r="H20" s="5"/>
      <c r="I20" s="209" t="s">
        <v>293</v>
      </c>
    </row>
    <row r="21" spans="1:12">
      <c r="F21" t="s">
        <v>112</v>
      </c>
      <c r="H21" s="78">
        <f>(SUM(I22:I24))/I21</f>
        <v>1</v>
      </c>
      <c r="I21" s="1">
        <f>SUM(I22:I23)+SUM(I24:I24)</f>
        <v>2746.3556363809998</v>
      </c>
    </row>
    <row r="22" spans="1:12" ht="13.5">
      <c r="A22" s="168" t="s">
        <v>248</v>
      </c>
      <c r="B22" s="168"/>
      <c r="C22" s="282">
        <v>2010</v>
      </c>
      <c r="D22" s="282">
        <v>2011</v>
      </c>
      <c r="F22" s="79" t="s">
        <v>93</v>
      </c>
      <c r="G22" s="79" t="s">
        <v>115</v>
      </c>
      <c r="H22" s="80">
        <f>I22/I$21</f>
        <v>0.58217623713362032</v>
      </c>
      <c r="I22" s="99">
        <v>1598.8629902189998</v>
      </c>
    </row>
    <row r="23" spans="1:12" ht="13.5">
      <c r="A23" s="44" t="s">
        <v>102</v>
      </c>
      <c r="B23" s="44"/>
      <c r="C23" s="283">
        <v>3351</v>
      </c>
      <c r="D23" s="283">
        <v>3566</v>
      </c>
      <c r="F23" s="79"/>
      <c r="G23" s="79" t="s">
        <v>114</v>
      </c>
      <c r="H23" s="80">
        <f>I23/I$21</f>
        <v>0.20219930216093909</v>
      </c>
      <c r="I23" s="99">
        <v>555.311193162</v>
      </c>
    </row>
    <row r="24" spans="1:12" ht="13.5">
      <c r="A24" s="44" t="s">
        <v>97</v>
      </c>
      <c r="B24" s="44"/>
      <c r="C24" s="44">
        <v>243</v>
      </c>
      <c r="D24" s="44">
        <v>226</v>
      </c>
      <c r="F24" s="79"/>
      <c r="G24" s="79" t="s">
        <v>48</v>
      </c>
      <c r="H24" s="80">
        <f>I24/I$21</f>
        <v>0.21562446070544053</v>
      </c>
      <c r="I24" s="99">
        <v>592.18145300000003</v>
      </c>
    </row>
    <row r="25" spans="1:12">
      <c r="A25" s="44" t="s">
        <v>98</v>
      </c>
      <c r="B25" s="44"/>
      <c r="C25" s="44">
        <v>220</v>
      </c>
      <c r="D25" s="44">
        <v>206</v>
      </c>
    </row>
    <row r="26" spans="1:12">
      <c r="A26" s="44"/>
      <c r="B26" s="44"/>
      <c r="C26" s="44"/>
      <c r="D26" s="44"/>
      <c r="F26" s="100" t="s">
        <v>113</v>
      </c>
      <c r="G26" s="44"/>
      <c r="H26" s="44"/>
      <c r="I26" s="44"/>
    </row>
    <row r="27" spans="1:12">
      <c r="A27" s="168" t="s">
        <v>249</v>
      </c>
      <c r="B27" s="168"/>
      <c r="C27" s="284">
        <v>2010</v>
      </c>
      <c r="D27" s="284">
        <v>2011</v>
      </c>
      <c r="F27" s="168" t="s">
        <v>182</v>
      </c>
      <c r="G27" s="45"/>
      <c r="H27" s="45"/>
      <c r="I27" s="169"/>
    </row>
    <row r="28" spans="1:12">
      <c r="A28" s="44" t="s">
        <v>250</v>
      </c>
      <c r="B28" s="44"/>
      <c r="C28" s="283">
        <v>203117</v>
      </c>
      <c r="D28" s="283">
        <v>209631</v>
      </c>
      <c r="F28" s="44" t="s">
        <v>181</v>
      </c>
      <c r="G28" s="44"/>
      <c r="H28" s="170">
        <v>2010</v>
      </c>
      <c r="I28" s="171">
        <v>2011</v>
      </c>
      <c r="L28" s="44"/>
    </row>
    <row r="29" spans="1:12">
      <c r="A29" s="44" t="s">
        <v>97</v>
      </c>
      <c r="B29" s="44"/>
      <c r="C29" s="283">
        <v>1663</v>
      </c>
      <c r="D29" s="283">
        <v>1780</v>
      </c>
      <c r="F29" s="122"/>
      <c r="G29" s="172" t="s">
        <v>288</v>
      </c>
      <c r="H29" s="173">
        <v>0.6862396727235528</v>
      </c>
      <c r="I29" s="173">
        <v>0.54072330824525383</v>
      </c>
    </row>
    <row r="30" spans="1:12">
      <c r="A30" s="44" t="s">
        <v>98</v>
      </c>
      <c r="B30" s="44"/>
      <c r="C30" s="44">
        <v>565</v>
      </c>
      <c r="D30" s="44">
        <v>590</v>
      </c>
      <c r="F30" s="122"/>
      <c r="G30" s="172" t="s">
        <v>183</v>
      </c>
      <c r="H30" s="173">
        <v>0.24360598431659417</v>
      </c>
      <c r="I30" s="173">
        <v>0.40814992636634051</v>
      </c>
    </row>
    <row r="31" spans="1:12">
      <c r="A31" s="44"/>
      <c r="B31" s="44"/>
      <c r="C31" s="44"/>
      <c r="D31" s="44"/>
      <c r="F31" s="122"/>
      <c r="G31" s="172" t="s">
        <v>184</v>
      </c>
      <c r="H31" s="173">
        <v>7.0154342959853025E-2</v>
      </c>
      <c r="I31" s="173">
        <v>5.1126765388405708E-2</v>
      </c>
    </row>
    <row r="32" spans="1:12" s="79" customFormat="1" ht="13.5">
      <c r="A32" s="168" t="s">
        <v>99</v>
      </c>
      <c r="B32" s="168"/>
      <c r="C32" s="284">
        <v>2010</v>
      </c>
      <c r="D32" s="284">
        <v>2011</v>
      </c>
      <c r="F32" s="122"/>
      <c r="G32" s="122"/>
      <c r="H32" s="174"/>
      <c r="I32" s="175"/>
    </row>
    <row r="33" spans="1:9" s="79" customFormat="1">
      <c r="A33" s="44" t="s">
        <v>251</v>
      </c>
      <c r="B33" s="44"/>
      <c r="C33" s="94">
        <f>SUM(C34:C39)</f>
        <v>2840</v>
      </c>
      <c r="D33" s="94">
        <f>SUM(D34:D39)</f>
        <v>3076</v>
      </c>
      <c r="F33" s="77" t="s">
        <v>122</v>
      </c>
      <c r="G33" s="5"/>
      <c r="H33" s="5"/>
      <c r="I33" s="209" t="s">
        <v>293</v>
      </c>
    </row>
    <row r="34" spans="1:9" s="79" customFormat="1">
      <c r="A34" s="122" t="s">
        <v>93</v>
      </c>
      <c r="B34" s="122" t="s">
        <v>100</v>
      </c>
      <c r="C34" s="99">
        <v>0</v>
      </c>
      <c r="D34" s="99">
        <v>0</v>
      </c>
      <c r="F34" s="16" t="s">
        <v>116</v>
      </c>
      <c r="G34" s="6"/>
      <c r="H34" s="72">
        <f>SUM(I35:I40)/I34</f>
        <v>1</v>
      </c>
      <c r="I34" s="73">
        <f>SUM(I35:I40)</f>
        <v>3051.4850000000001</v>
      </c>
    </row>
    <row r="35" spans="1:9" s="79" customFormat="1" ht="13.5">
      <c r="A35" s="122"/>
      <c r="B35" s="122" t="s">
        <v>101</v>
      </c>
      <c r="C35" s="99">
        <v>352</v>
      </c>
      <c r="D35" s="99">
        <v>350</v>
      </c>
      <c r="F35" s="79" t="s">
        <v>96</v>
      </c>
      <c r="G35" s="79" t="s">
        <v>118</v>
      </c>
      <c r="H35" s="80">
        <f t="shared" ref="H35:H40" si="0">I35/I$34</f>
        <v>0.38661110901741286</v>
      </c>
      <c r="I35" s="99">
        <v>1179.7380000000001</v>
      </c>
    </row>
    <row r="36" spans="1:9" s="79" customFormat="1" ht="13.5">
      <c r="A36" s="122"/>
      <c r="B36" s="122" t="s">
        <v>103</v>
      </c>
      <c r="C36" s="99">
        <v>1448</v>
      </c>
      <c r="D36" s="99">
        <v>1606</v>
      </c>
      <c r="F36"/>
      <c r="G36" s="79" t="s">
        <v>117</v>
      </c>
      <c r="H36" s="80">
        <f t="shared" si="0"/>
        <v>0.23175994638675923</v>
      </c>
      <c r="I36" s="99">
        <v>707.21199999999999</v>
      </c>
    </row>
    <row r="37" spans="1:9" s="79" customFormat="1" ht="13.5">
      <c r="A37" s="122"/>
      <c r="B37" s="122" t="s">
        <v>143</v>
      </c>
      <c r="C37" s="99">
        <v>82</v>
      </c>
      <c r="D37" s="99">
        <v>75</v>
      </c>
      <c r="F37"/>
      <c r="G37" s="79" t="s">
        <v>119</v>
      </c>
      <c r="H37" s="80">
        <f t="shared" si="0"/>
        <v>0.14264726846109352</v>
      </c>
      <c r="I37" s="99">
        <v>435.286</v>
      </c>
    </row>
    <row r="38" spans="1:9" ht="13.5">
      <c r="A38" s="122"/>
      <c r="B38" s="122" t="s">
        <v>144</v>
      </c>
      <c r="C38" s="99">
        <v>686</v>
      </c>
      <c r="D38" s="99">
        <v>756</v>
      </c>
      <c r="G38" s="79" t="s">
        <v>120</v>
      </c>
      <c r="H38" s="80">
        <f t="shared" si="0"/>
        <v>0.17082600766512043</v>
      </c>
      <c r="I38" s="99">
        <v>521.27300000000002</v>
      </c>
    </row>
    <row r="39" spans="1:9" ht="13.5">
      <c r="A39" s="122"/>
      <c r="B39" s="122" t="s">
        <v>104</v>
      </c>
      <c r="C39" s="99">
        <v>272</v>
      </c>
      <c r="D39" s="99">
        <v>289</v>
      </c>
      <c r="G39" s="79" t="s">
        <v>121</v>
      </c>
      <c r="H39" s="80">
        <f t="shared" si="0"/>
        <v>3.9012808517820012E-2</v>
      </c>
      <c r="I39" s="99">
        <v>119.047</v>
      </c>
    </row>
    <row r="40" spans="1:9" ht="13.5">
      <c r="A40" s="44"/>
      <c r="B40" s="44"/>
      <c r="C40" s="44"/>
      <c r="D40" s="44"/>
      <c r="G40" s="79" t="s">
        <v>45</v>
      </c>
      <c r="H40" s="80">
        <f t="shared" si="0"/>
        <v>2.9142859951793963E-2</v>
      </c>
      <c r="I40" s="99">
        <v>88.929000000000002</v>
      </c>
    </row>
    <row r="41" spans="1:9" s="79" customFormat="1">
      <c r="A41" s="100" t="s">
        <v>252</v>
      </c>
      <c r="B41" s="100"/>
      <c r="C41" s="44"/>
      <c r="D41" s="44"/>
      <c r="F41"/>
      <c r="G41"/>
      <c r="H41"/>
      <c r="I41"/>
    </row>
    <row r="42" spans="1:9" s="79" customFormat="1">
      <c r="A42" s="168" t="s">
        <v>253</v>
      </c>
      <c r="B42" s="187"/>
      <c r="C42" s="284">
        <v>2010</v>
      </c>
      <c r="D42" s="284">
        <v>2011</v>
      </c>
      <c r="F42" s="17" t="s">
        <v>153</v>
      </c>
      <c r="G42" s="75"/>
      <c r="H42" s="75"/>
      <c r="I42"/>
    </row>
    <row r="43" spans="1:9" s="79" customFormat="1">
      <c r="A43" s="44" t="s">
        <v>206</v>
      </c>
      <c r="B43" s="44"/>
      <c r="C43" s="320">
        <f>SUM(C44:C45)</f>
        <v>20.033999999999999</v>
      </c>
      <c r="D43" s="320">
        <f>SUM(D44:D45)</f>
        <v>20.271000000000001</v>
      </c>
      <c r="F43" s="77" t="s">
        <v>159</v>
      </c>
      <c r="G43" s="71"/>
      <c r="H43" s="97"/>
      <c r="I43" s="209" t="s">
        <v>293</v>
      </c>
    </row>
    <row r="44" spans="1:9" s="79" customFormat="1">
      <c r="A44" s="122" t="s">
        <v>93</v>
      </c>
      <c r="B44" s="122" t="s">
        <v>207</v>
      </c>
      <c r="C44" s="183">
        <v>9.83</v>
      </c>
      <c r="D44" s="183">
        <v>10.263999999999999</v>
      </c>
      <c r="F44" s="11" t="s">
        <v>123</v>
      </c>
      <c r="H44" s="78">
        <f>SUM(I45:I51)/I44</f>
        <v>1</v>
      </c>
      <c r="I44" s="14">
        <f>SUM(I45:I51)</f>
        <v>2635.5613391819998</v>
      </c>
    </row>
    <row r="45" spans="1:9" s="79" customFormat="1" ht="13.5">
      <c r="A45" s="122"/>
      <c r="B45" s="122" t="s">
        <v>223</v>
      </c>
      <c r="C45" s="183">
        <v>10.204000000000001</v>
      </c>
      <c r="D45" s="183">
        <v>10.007</v>
      </c>
      <c r="F45" s="79" t="s">
        <v>93</v>
      </c>
      <c r="G45" s="79" t="s">
        <v>115</v>
      </c>
      <c r="H45" s="80">
        <f>I45/I$44</f>
        <v>0.59678463371456569</v>
      </c>
      <c r="I45" s="267">
        <v>1572.8625084359999</v>
      </c>
    </row>
    <row r="46" spans="1:9" s="79" customFormat="1" ht="13.5">
      <c r="C46"/>
      <c r="D46" s="183"/>
      <c r="G46" s="79" t="s">
        <v>114</v>
      </c>
      <c r="H46" s="80">
        <f t="shared" ref="H46:H51" si="1">I46/I$44</f>
        <v>0.20924662122611185</v>
      </c>
      <c r="I46" s="99">
        <v>551.482305258</v>
      </c>
    </row>
    <row r="47" spans="1:9" ht="13.5">
      <c r="A47" s="77" t="s">
        <v>224</v>
      </c>
      <c r="B47" s="71"/>
      <c r="C47" s="45">
        <v>2010</v>
      </c>
      <c r="D47" s="45">
        <v>2011</v>
      </c>
      <c r="F47" s="79"/>
      <c r="G47" s="79" t="s">
        <v>154</v>
      </c>
      <c r="H47" s="80">
        <f t="shared" si="1"/>
        <v>8.8375760615873739E-2</v>
      </c>
      <c r="I47" s="99">
        <v>232.91973800000002</v>
      </c>
    </row>
    <row r="48" spans="1:9" ht="13.5">
      <c r="A48" s="189" t="s">
        <v>225</v>
      </c>
      <c r="B48" s="79"/>
      <c r="C48" s="175">
        <v>46.7</v>
      </c>
      <c r="D48" s="122">
        <v>60.2</v>
      </c>
      <c r="F48" s="79"/>
      <c r="G48" s="79" t="s">
        <v>155</v>
      </c>
      <c r="H48" s="80">
        <f t="shared" si="1"/>
        <v>7.0154481536516378E-2</v>
      </c>
      <c r="I48" s="99">
        <v>184.896439308</v>
      </c>
    </row>
    <row r="49" spans="1:9" ht="13.5">
      <c r="A49" s="189" t="s">
        <v>226</v>
      </c>
      <c r="B49" s="79"/>
      <c r="C49" s="212">
        <v>0.14000000000000001</v>
      </c>
      <c r="D49" s="212">
        <v>0.17</v>
      </c>
      <c r="G49" s="79" t="s">
        <v>156</v>
      </c>
      <c r="H49" s="80">
        <f t="shared" si="1"/>
        <v>6.1130684497749128E-3</v>
      </c>
      <c r="I49" s="99">
        <v>16.111366870000001</v>
      </c>
    </row>
    <row r="50" spans="1:9" ht="13.5">
      <c r="G50" s="79" t="s">
        <v>157</v>
      </c>
      <c r="H50" s="80">
        <f t="shared" si="1"/>
        <v>1.8953750253258826E-3</v>
      </c>
      <c r="I50" s="267">
        <v>4.9953771399999995</v>
      </c>
    </row>
    <row r="51" spans="1:9" ht="13.5">
      <c r="G51" s="79" t="s">
        <v>158</v>
      </c>
      <c r="H51" s="80">
        <f t="shared" si="1"/>
        <v>2.7430059431831629E-2</v>
      </c>
      <c r="I51" s="99">
        <v>72.293604170000009</v>
      </c>
    </row>
    <row r="52" spans="1:9" ht="13.5">
      <c r="G52" s="79"/>
      <c r="H52" s="80"/>
      <c r="I52" s="70"/>
    </row>
  </sheetData>
  <phoneticPr fontId="32" type="noConversion"/>
  <pageMargins left="0.75" right="0.75" top="1" bottom="1" header="0.5" footer="0.5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8"/>
  <sheetViews>
    <sheetView showGridLines="0" workbookViewId="0">
      <selection activeCell="A2" sqref="A2"/>
    </sheetView>
  </sheetViews>
  <sheetFormatPr defaultRowHeight="12.75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>
      <c r="A1" s="110" t="s">
        <v>350</v>
      </c>
      <c r="B1" s="110"/>
      <c r="C1" s="110"/>
      <c r="D1" s="44"/>
    </row>
    <row r="2" spans="1:8" ht="15" customHeight="1">
      <c r="A2" s="45"/>
      <c r="B2" s="45"/>
      <c r="C2" s="45"/>
      <c r="D2" s="45"/>
    </row>
    <row r="3" spans="1:8" ht="15" customHeight="1">
      <c r="A3" s="34"/>
      <c r="B3" s="155" t="s">
        <v>49</v>
      </c>
      <c r="C3" s="161"/>
      <c r="D3" s="162" t="s">
        <v>47</v>
      </c>
      <c r="E3" s="21"/>
    </row>
    <row r="4" spans="1:8" ht="15" customHeight="1">
      <c r="A4" s="45"/>
      <c r="B4" s="111" t="s">
        <v>172</v>
      </c>
      <c r="C4" s="161"/>
      <c r="D4" s="162"/>
      <c r="E4" s="18"/>
    </row>
    <row r="5" spans="1:8" ht="15" customHeight="1">
      <c r="A5" s="151" t="s">
        <v>72</v>
      </c>
      <c r="B5" s="262">
        <v>195599.9</v>
      </c>
      <c r="C5" s="163"/>
      <c r="D5" s="164" t="s">
        <v>85</v>
      </c>
      <c r="E5" s="18"/>
      <c r="F5" s="6"/>
      <c r="G5" s="6"/>
      <c r="H5" s="6"/>
    </row>
    <row r="6" spans="1:8" ht="15" customHeight="1">
      <c r="A6" s="119" t="s">
        <v>73</v>
      </c>
      <c r="B6" s="113">
        <v>168070.5</v>
      </c>
      <c r="C6" s="112"/>
      <c r="D6" s="112" t="s">
        <v>76</v>
      </c>
      <c r="E6" s="31"/>
      <c r="G6" s="31"/>
      <c r="H6" s="6"/>
    </row>
    <row r="7" spans="1:8" ht="15" customHeight="1">
      <c r="A7" s="151" t="s">
        <v>138</v>
      </c>
      <c r="B7" s="262">
        <v>55579.6</v>
      </c>
      <c r="C7" s="112"/>
      <c r="D7" s="112" t="s">
        <v>75</v>
      </c>
      <c r="E7" s="31"/>
      <c r="F7" s="31"/>
      <c r="G7" s="31"/>
      <c r="H7" s="6"/>
    </row>
    <row r="8" spans="1:8" ht="15" customHeight="1">
      <c r="A8" s="152" t="s">
        <v>74</v>
      </c>
      <c r="B8" s="266">
        <v>5635.308</v>
      </c>
      <c r="C8" s="115"/>
      <c r="D8" s="200" t="s">
        <v>85</v>
      </c>
      <c r="E8" s="31"/>
      <c r="F8" s="31"/>
      <c r="G8" s="31"/>
      <c r="H8" s="6"/>
    </row>
    <row r="9" spans="1:8" ht="15" customHeight="1">
      <c r="A9" s="112"/>
      <c r="B9" s="112"/>
      <c r="C9" s="112"/>
      <c r="D9" s="112"/>
      <c r="E9" s="33"/>
      <c r="F9" s="33"/>
      <c r="G9" s="33"/>
      <c r="H9" s="6"/>
    </row>
    <row r="10" spans="1:8" ht="12" customHeight="1">
      <c r="A10" s="117" t="s">
        <v>281</v>
      </c>
      <c r="B10" s="94"/>
      <c r="C10" s="94"/>
      <c r="D10" s="94"/>
      <c r="E10" s="1"/>
      <c r="F10" s="1"/>
      <c r="G10" s="1"/>
    </row>
    <row r="11" spans="1:8" ht="19.5" customHeight="1">
      <c r="A11" s="119" t="s">
        <v>50</v>
      </c>
      <c r="B11" s="94"/>
      <c r="C11" s="94"/>
      <c r="D11" s="94"/>
      <c r="E11" s="1"/>
      <c r="F11" s="1"/>
      <c r="G11" s="1"/>
    </row>
    <row r="12" spans="1:8" ht="15" customHeight="1">
      <c r="B12" s="1"/>
      <c r="C12" s="1"/>
      <c r="D12" s="1"/>
      <c r="E12" s="1"/>
      <c r="F12" s="1"/>
      <c r="G12" s="1"/>
    </row>
    <row r="13" spans="1:8" ht="15" customHeight="1">
      <c r="B13" s="1"/>
      <c r="C13" s="1"/>
      <c r="D13" s="1"/>
      <c r="E13" s="1"/>
      <c r="F13" s="1"/>
      <c r="G13" s="1"/>
    </row>
    <row r="14" spans="1:8" ht="15" customHeight="1">
      <c r="B14" s="1"/>
      <c r="C14" s="1"/>
      <c r="D14" s="1"/>
      <c r="E14" s="1"/>
      <c r="F14" s="1"/>
      <c r="G14" s="1"/>
    </row>
    <row r="15" spans="1:8" ht="15" customHeight="1">
      <c r="B15" s="1"/>
      <c r="C15" s="1"/>
      <c r="D15" s="1"/>
      <c r="E15" s="1"/>
      <c r="F15" s="1"/>
      <c r="G15" s="1"/>
    </row>
    <row r="16" spans="1:8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 ht="15" customHeight="1">
      <c r="B19" s="1"/>
      <c r="C19" s="1"/>
      <c r="D19" s="1"/>
      <c r="E19" s="1"/>
      <c r="F19" s="1"/>
      <c r="G19" s="1"/>
    </row>
    <row r="20" spans="2:7" ht="15" customHeight="1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3"/>
  <sheetViews>
    <sheetView showGridLines="0" workbookViewId="0">
      <selection sqref="A1:C20"/>
    </sheetView>
  </sheetViews>
  <sheetFormatPr defaultRowHeight="12.75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>
      <c r="A1" s="110" t="s">
        <v>363</v>
      </c>
      <c r="B1" s="44"/>
      <c r="C1" s="44"/>
    </row>
    <row r="2" spans="1:7" ht="15" customHeight="1">
      <c r="A2" s="34"/>
      <c r="B2" s="34"/>
      <c r="C2" s="34"/>
      <c r="D2" s="6"/>
      <c r="E2" s="6"/>
      <c r="F2" s="6"/>
      <c r="G2" s="6"/>
    </row>
    <row r="3" spans="1:7" ht="18.75" customHeight="1">
      <c r="A3" s="306"/>
      <c r="B3" s="203" t="s">
        <v>51</v>
      </c>
      <c r="C3" s="203" t="s">
        <v>52</v>
      </c>
      <c r="D3" s="6"/>
      <c r="E3" s="6"/>
      <c r="F3" s="6"/>
      <c r="G3" s="6"/>
    </row>
    <row r="4" spans="1:7" ht="15" customHeight="1">
      <c r="A4" s="196" t="s">
        <v>361</v>
      </c>
      <c r="B4" s="195">
        <v>494520.1</v>
      </c>
      <c r="C4" s="204">
        <f>(B4/$B$17)*100</f>
        <v>20.591144610415142</v>
      </c>
      <c r="D4" s="6"/>
      <c r="E4" s="6"/>
      <c r="F4" s="6"/>
      <c r="G4" s="6"/>
    </row>
    <row r="5" spans="1:7" ht="15" customHeight="1">
      <c r="A5" s="34" t="s">
        <v>77</v>
      </c>
      <c r="B5" s="46">
        <v>434507.3</v>
      </c>
      <c r="C5" s="204">
        <f t="shared" ref="C5:C13" si="0">(B5/$B$17)*100</f>
        <v>18.092293212310349</v>
      </c>
      <c r="D5" s="6"/>
      <c r="E5" s="6"/>
      <c r="F5" s="6"/>
      <c r="G5" s="6"/>
    </row>
    <row r="6" spans="1:7" ht="15" customHeight="1">
      <c r="A6" s="196" t="s">
        <v>79</v>
      </c>
      <c r="B6" s="195">
        <v>346415.5</v>
      </c>
      <c r="C6" s="204">
        <f t="shared" si="0"/>
        <v>14.424270430644306</v>
      </c>
      <c r="D6" s="10"/>
      <c r="E6" s="10"/>
      <c r="F6" s="10"/>
      <c r="G6" s="10"/>
    </row>
    <row r="7" spans="1:7" ht="15" customHeight="1">
      <c r="A7" s="196" t="s">
        <v>78</v>
      </c>
      <c r="B7" s="195">
        <v>298016.8</v>
      </c>
      <c r="C7" s="204">
        <f t="shared" si="0"/>
        <v>12.409014365913876</v>
      </c>
      <c r="D7" s="10"/>
      <c r="E7" s="10"/>
      <c r="F7" s="10"/>
      <c r="G7" s="10"/>
    </row>
    <row r="8" spans="1:7" ht="15" customHeight="1">
      <c r="A8" s="196" t="s">
        <v>362</v>
      </c>
      <c r="B8" s="195">
        <v>255901.5</v>
      </c>
      <c r="C8" s="204">
        <f t="shared" si="0"/>
        <v>10.655390534221258</v>
      </c>
      <c r="D8" s="10"/>
      <c r="E8" s="10"/>
      <c r="F8" s="10"/>
      <c r="G8" s="10"/>
    </row>
    <row r="9" spans="1:7" ht="15" customHeight="1">
      <c r="A9" s="196" t="s">
        <v>80</v>
      </c>
      <c r="B9" s="195">
        <v>180241.8</v>
      </c>
      <c r="C9" s="204">
        <f t="shared" si="0"/>
        <v>7.5050234937700671</v>
      </c>
      <c r="D9" s="10"/>
      <c r="E9" s="10"/>
      <c r="F9" s="10"/>
      <c r="G9" s="10"/>
    </row>
    <row r="10" spans="1:7" ht="15" customHeight="1">
      <c r="A10" s="196" t="s">
        <v>239</v>
      </c>
      <c r="B10" s="195">
        <v>107033.60000000001</v>
      </c>
      <c r="C10" s="204">
        <f t="shared" si="0"/>
        <v>4.4567335802393675</v>
      </c>
      <c r="D10" s="33"/>
      <c r="E10" s="33"/>
      <c r="F10" s="33"/>
      <c r="G10" s="33"/>
    </row>
    <row r="11" spans="1:7" ht="15" customHeight="1">
      <c r="A11" s="196" t="s">
        <v>201</v>
      </c>
      <c r="B11" s="195">
        <v>96042.7</v>
      </c>
      <c r="C11" s="204">
        <f>(B11/$B$17)*100</f>
        <v>3.9990874475571738</v>
      </c>
      <c r="D11" s="10"/>
      <c r="E11" s="10"/>
      <c r="F11" s="10"/>
      <c r="G11" s="10"/>
    </row>
    <row r="12" spans="1:7" ht="15" customHeight="1">
      <c r="A12" s="196" t="s">
        <v>240</v>
      </c>
      <c r="B12" s="195">
        <v>57490.8</v>
      </c>
      <c r="C12" s="204">
        <f t="shared" si="0"/>
        <v>2.3938387470366824</v>
      </c>
      <c r="D12" s="10"/>
      <c r="E12" s="10"/>
      <c r="F12" s="10"/>
      <c r="G12" s="10"/>
    </row>
    <row r="13" spans="1:7" ht="15" customHeight="1">
      <c r="A13" s="196" t="s">
        <v>81</v>
      </c>
      <c r="B13" s="195">
        <v>43973</v>
      </c>
      <c r="C13" s="204">
        <f t="shared" si="0"/>
        <v>1.8309759339484581</v>
      </c>
      <c r="D13" s="10"/>
      <c r="E13" s="10"/>
      <c r="F13" s="10"/>
      <c r="G13" s="10"/>
    </row>
    <row r="14" spans="1:7" ht="15" customHeight="1">
      <c r="A14" s="196" t="s">
        <v>203</v>
      </c>
      <c r="B14" s="195">
        <v>27845.4</v>
      </c>
      <c r="C14" s="204">
        <f>(B14/$B$17)*100</f>
        <v>1.1594445971657243</v>
      </c>
      <c r="D14" s="1"/>
      <c r="E14" s="1"/>
      <c r="F14" s="1"/>
      <c r="G14" s="1"/>
    </row>
    <row r="15" spans="1:7" ht="15" customHeight="1">
      <c r="A15" s="196" t="s">
        <v>202</v>
      </c>
      <c r="B15" s="195">
        <v>22886.9</v>
      </c>
      <c r="C15" s="204">
        <f>(B15/$B$17)*100</f>
        <v>0.95297939878300264</v>
      </c>
      <c r="D15" s="1"/>
      <c r="E15" s="1"/>
      <c r="F15" s="1"/>
      <c r="G15" s="1"/>
    </row>
    <row r="16" spans="1:7" ht="15" customHeight="1">
      <c r="A16" s="197" t="s">
        <v>45</v>
      </c>
      <c r="B16" s="116">
        <v>36740</v>
      </c>
      <c r="C16" s="205">
        <f>(B16/$B$17)*100</f>
        <v>1.5298036479945958</v>
      </c>
      <c r="D16" s="1"/>
      <c r="E16" s="1"/>
      <c r="F16" s="1"/>
      <c r="G16" s="1"/>
    </row>
    <row r="17" spans="1:7" ht="15" customHeight="1">
      <c r="A17" s="206" t="s">
        <v>42</v>
      </c>
      <c r="B17" s="206">
        <f>SUM(B4:B16)</f>
        <v>2401615.4</v>
      </c>
      <c r="C17" s="207">
        <f>SUM(C4:C16)</f>
        <v>100.00000000000001</v>
      </c>
      <c r="D17" s="1"/>
      <c r="E17" s="1"/>
      <c r="F17" s="1"/>
      <c r="G17" s="1"/>
    </row>
    <row r="18" spans="1:7" ht="15" customHeight="1">
      <c r="A18" s="307"/>
      <c r="B18" s="308"/>
      <c r="C18" s="46"/>
      <c r="D18" s="10"/>
      <c r="E18" s="27"/>
      <c r="F18" s="1"/>
      <c r="G18" s="1"/>
    </row>
    <row r="19" spans="1:7" ht="15" customHeight="1">
      <c r="A19" s="117" t="s">
        <v>53</v>
      </c>
      <c r="B19" s="94"/>
      <c r="C19" s="94"/>
      <c r="D19" s="10"/>
      <c r="E19" s="27"/>
      <c r="F19" s="1"/>
      <c r="G19" s="1"/>
    </row>
    <row r="20" spans="1:7">
      <c r="A20" s="114" t="s">
        <v>282</v>
      </c>
      <c r="B20" s="94"/>
      <c r="C20" s="94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2"/>
  <sheetViews>
    <sheetView showGridLines="0" workbookViewId="0">
      <selection activeCell="A2" sqref="A2"/>
    </sheetView>
  </sheetViews>
  <sheetFormatPr defaultRowHeight="12.75"/>
  <cols>
    <col min="1" max="1" width="42" customWidth="1"/>
    <col min="2" max="2" width="15.7109375" customWidth="1"/>
    <col min="3" max="3" width="12.7109375" customWidth="1"/>
    <col min="4" max="4" width="30.7109375" customWidth="1"/>
  </cols>
  <sheetData>
    <row r="1" spans="1:7" ht="18" customHeight="1">
      <c r="A1" s="110" t="s">
        <v>296</v>
      </c>
      <c r="B1" s="44"/>
      <c r="C1" s="44"/>
    </row>
    <row r="2" spans="1:7" ht="15" customHeight="1">
      <c r="A2" s="45"/>
      <c r="B2" s="34"/>
      <c r="C2" s="34"/>
      <c r="D2" s="6"/>
    </row>
    <row r="3" spans="1:7" ht="42" customHeight="1">
      <c r="A3" s="201"/>
      <c r="B3" s="202" t="s">
        <v>54</v>
      </c>
      <c r="C3" s="203" t="s">
        <v>52</v>
      </c>
      <c r="D3" s="6"/>
    </row>
    <row r="4" spans="1:7" ht="15" customHeight="1">
      <c r="A4" s="44" t="s">
        <v>204</v>
      </c>
      <c r="B4" s="94">
        <v>428884.2</v>
      </c>
      <c r="C4" s="204">
        <f>(B4/$B$15)*100</f>
        <v>23.804207184799541</v>
      </c>
    </row>
    <row r="5" spans="1:7" ht="15" customHeight="1">
      <c r="A5" s="44" t="s">
        <v>82</v>
      </c>
      <c r="B5" s="94">
        <v>281173.8</v>
      </c>
      <c r="C5" s="204">
        <f t="shared" ref="C5:C14" si="0">(B5/$B$15)*100</f>
        <v>15.605889398903919</v>
      </c>
    </row>
    <row r="6" spans="1:7" ht="15" customHeight="1">
      <c r="A6" s="44" t="s">
        <v>139</v>
      </c>
      <c r="B6" s="94">
        <v>207665.9</v>
      </c>
      <c r="C6" s="204">
        <f t="shared" si="0"/>
        <v>11.526006574310415</v>
      </c>
      <c r="D6" s="10"/>
      <c r="F6" s="10"/>
      <c r="G6" s="10"/>
    </row>
    <row r="7" spans="1:7" ht="15" customHeight="1">
      <c r="A7" s="44" t="s">
        <v>205</v>
      </c>
      <c r="B7" s="94">
        <v>164412.20000000001</v>
      </c>
      <c r="C7" s="204">
        <f>(B7/$B$15)*100</f>
        <v>9.125311849932217</v>
      </c>
      <c r="D7" s="10"/>
      <c r="F7" s="10"/>
      <c r="G7" s="10"/>
    </row>
    <row r="8" spans="1:7" ht="15" customHeight="1">
      <c r="A8" s="44" t="s">
        <v>84</v>
      </c>
      <c r="B8" s="94">
        <v>105508.4</v>
      </c>
      <c r="C8" s="204">
        <f t="shared" si="0"/>
        <v>5.8559951924941593</v>
      </c>
      <c r="D8" s="10"/>
      <c r="F8" s="10"/>
      <c r="G8" s="10"/>
    </row>
    <row r="9" spans="1:7" ht="15" customHeight="1">
      <c r="A9" s="44" t="s">
        <v>83</v>
      </c>
      <c r="B9" s="94">
        <v>66951</v>
      </c>
      <c r="C9" s="204">
        <f t="shared" si="0"/>
        <v>3.7159575363921409</v>
      </c>
      <c r="D9" s="10"/>
      <c r="F9" s="10"/>
      <c r="G9" s="10"/>
    </row>
    <row r="10" spans="1:7" ht="15" customHeight="1">
      <c r="A10" s="44" t="s">
        <v>79</v>
      </c>
      <c r="B10" s="94">
        <v>59932.9</v>
      </c>
      <c r="C10" s="204">
        <f t="shared" si="0"/>
        <v>3.3264344286543368</v>
      </c>
      <c r="D10" s="33"/>
      <c r="F10" s="33"/>
      <c r="G10" s="33"/>
    </row>
    <row r="11" spans="1:7" ht="15" customHeight="1">
      <c r="A11" s="44" t="s">
        <v>77</v>
      </c>
      <c r="B11" s="94">
        <v>57084.7</v>
      </c>
      <c r="C11" s="204">
        <f t="shared" si="0"/>
        <v>3.1683517972499948</v>
      </c>
      <c r="D11" s="10"/>
      <c r="F11" s="10"/>
      <c r="G11" s="10"/>
    </row>
    <row r="12" spans="1:7" ht="15" customHeight="1">
      <c r="A12" s="44" t="s">
        <v>241</v>
      </c>
      <c r="B12" s="94">
        <v>55164.2</v>
      </c>
      <c r="C12" s="204">
        <f>(B12/$B$15)*100</f>
        <v>3.0617589689331495</v>
      </c>
      <c r="D12" s="10"/>
      <c r="F12" s="10"/>
      <c r="G12" s="10"/>
    </row>
    <row r="13" spans="1:7" ht="15" customHeight="1">
      <c r="A13" s="114" t="s">
        <v>297</v>
      </c>
      <c r="B13" s="94">
        <v>50915.6</v>
      </c>
      <c r="C13" s="204">
        <f>(B13/$B$15)*100</f>
        <v>2.8259504344957902</v>
      </c>
      <c r="D13" s="1"/>
      <c r="F13" s="1"/>
      <c r="G13" s="1"/>
    </row>
    <row r="14" spans="1:7" ht="15" customHeight="1">
      <c r="A14" s="197" t="s">
        <v>45</v>
      </c>
      <c r="B14" s="116">
        <f>1801715.96-SUM(B4:B13)</f>
        <v>324023.06000000006</v>
      </c>
      <c r="C14" s="205">
        <f t="shared" si="0"/>
        <v>17.984136633834343</v>
      </c>
      <c r="D14" s="1"/>
      <c r="F14" s="1"/>
      <c r="G14" s="1"/>
    </row>
    <row r="15" spans="1:7" ht="15" customHeight="1">
      <c r="A15" s="206" t="s">
        <v>42</v>
      </c>
      <c r="B15" s="206">
        <f>SUM(B4:B14)</f>
        <v>1801715.96</v>
      </c>
      <c r="C15" s="207">
        <f>SUM(C4:C14)</f>
        <v>100.00000000000001</v>
      </c>
      <c r="D15" s="1"/>
      <c r="E15" s="1"/>
      <c r="F15" s="1"/>
      <c r="G15" s="1"/>
    </row>
    <row r="16" spans="1:7" ht="15" customHeight="1">
      <c r="A16" s="44"/>
      <c r="B16" s="94"/>
      <c r="C16" s="94"/>
      <c r="D16" s="10"/>
      <c r="E16" s="27"/>
      <c r="F16" s="1"/>
      <c r="G16" s="1"/>
    </row>
    <row r="17" spans="1:7">
      <c r="A17" s="318" t="s">
        <v>283</v>
      </c>
      <c r="B17" s="311"/>
      <c r="C17" s="311"/>
      <c r="D17" s="46"/>
      <c r="E17" s="27"/>
      <c r="F17" s="1"/>
      <c r="G17" s="1"/>
    </row>
    <row r="18" spans="1:7">
      <c r="A18" s="319" t="s">
        <v>284</v>
      </c>
      <c r="B18" s="311"/>
      <c r="C18" s="311"/>
      <c r="D18" s="46"/>
      <c r="E18" s="27"/>
      <c r="F18" s="1"/>
      <c r="G18" s="1"/>
    </row>
    <row r="19" spans="1:7" ht="20.25" customHeight="1">
      <c r="A19" t="s">
        <v>55</v>
      </c>
      <c r="B19" s="1"/>
      <c r="C19" s="1"/>
      <c r="D19" s="46"/>
      <c r="E19" s="1"/>
      <c r="F19" s="1"/>
      <c r="G19" s="1"/>
    </row>
    <row r="20" spans="1:7" ht="15" customHeight="1">
      <c r="B20" s="1"/>
      <c r="C20" s="1"/>
      <c r="D20" s="46"/>
      <c r="E20" s="1"/>
      <c r="F20" s="1"/>
      <c r="G20" s="1"/>
    </row>
    <row r="21" spans="1:7" ht="15" customHeight="1">
      <c r="B21" s="1"/>
      <c r="C21" s="1"/>
      <c r="D21" s="46"/>
      <c r="E21" s="1"/>
      <c r="F21" s="1"/>
      <c r="G21" s="1"/>
    </row>
    <row r="22" spans="1:7" ht="15" customHeight="1">
      <c r="B22" s="1"/>
      <c r="C22" s="1"/>
      <c r="D22" s="46"/>
      <c r="E22" s="1"/>
      <c r="F22" s="1"/>
      <c r="G22" s="1"/>
    </row>
    <row r="23" spans="1:7" ht="15" customHeight="1">
      <c r="B23" s="1"/>
      <c r="C23" s="1"/>
      <c r="D23" s="46"/>
      <c r="E23" s="1"/>
      <c r="F23" s="1"/>
      <c r="G23" s="1"/>
    </row>
    <row r="24" spans="1:7" ht="15" customHeight="1">
      <c r="B24" s="1"/>
      <c r="C24" s="1"/>
      <c r="D24" s="46"/>
      <c r="E24" s="1"/>
      <c r="F24" s="1"/>
      <c r="G24" s="1"/>
    </row>
    <row r="25" spans="1:7" ht="15" customHeight="1">
      <c r="B25" s="1"/>
      <c r="C25" s="1"/>
      <c r="D25" s="46"/>
      <c r="E25" s="1"/>
      <c r="F25" s="1"/>
      <c r="G25" s="1"/>
    </row>
    <row r="26" spans="1:7" ht="15" customHeight="1">
      <c r="B26" s="1"/>
      <c r="C26" s="1"/>
      <c r="D26" s="46"/>
      <c r="E26" s="1"/>
      <c r="F26" s="1"/>
      <c r="G26" s="1"/>
    </row>
    <row r="27" spans="1:7" ht="15" customHeight="1">
      <c r="B27" s="1"/>
      <c r="C27" s="1"/>
      <c r="D27" s="46"/>
      <c r="E27" s="1"/>
      <c r="F27" s="1"/>
      <c r="G27" s="1"/>
    </row>
    <row r="28" spans="1:7" ht="15" customHeight="1">
      <c r="B28" s="1"/>
      <c r="C28" s="1"/>
      <c r="D28" s="46"/>
      <c r="E28" s="1"/>
      <c r="F28" s="1"/>
      <c r="G28" s="1"/>
    </row>
    <row r="29" spans="1:7" ht="15" customHeight="1">
      <c r="B29" s="1"/>
      <c r="C29" s="1"/>
      <c r="D29" s="46"/>
      <c r="E29" s="1"/>
      <c r="F29" s="1"/>
      <c r="G29" s="1"/>
    </row>
    <row r="30" spans="1:7" ht="15" customHeight="1">
      <c r="B30" s="1"/>
      <c r="C30" s="1"/>
      <c r="D30" s="46"/>
      <c r="E30" s="1"/>
      <c r="F30" s="1"/>
      <c r="G30" s="1"/>
    </row>
    <row r="31" spans="1:7" ht="15" customHeight="1">
      <c r="B31" s="1"/>
      <c r="C31" s="1"/>
      <c r="D31" s="46"/>
      <c r="E31" s="1"/>
      <c r="F31" s="1"/>
      <c r="G31" s="1"/>
    </row>
    <row r="32" spans="1:7" ht="15" customHeight="1">
      <c r="B32" s="1"/>
      <c r="C32" s="1"/>
      <c r="D32" s="46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</sheetData>
  <mergeCells count="2">
    <mergeCell ref="A17:C17"/>
    <mergeCell ref="A18:C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0"/>
  <sheetViews>
    <sheetView showGridLines="0" workbookViewId="0">
      <selection activeCell="A2" sqref="A2"/>
    </sheetView>
  </sheetViews>
  <sheetFormatPr defaultRowHeight="12.75"/>
  <cols>
    <col min="1" max="1" width="26.42578125" customWidth="1"/>
    <col min="2" max="2" width="22.85546875" bestFit="1" customWidth="1"/>
    <col min="3" max="3" width="11" customWidth="1"/>
    <col min="4" max="4" width="30.7109375" customWidth="1"/>
  </cols>
  <sheetData>
    <row r="1" spans="1:7" ht="18" customHeight="1">
      <c r="A1" s="8" t="s">
        <v>351</v>
      </c>
    </row>
    <row r="2" spans="1:7" ht="15" customHeight="1">
      <c r="A2" s="45"/>
      <c r="B2" s="5"/>
      <c r="C2" s="6"/>
      <c r="D2" s="6"/>
    </row>
    <row r="3" spans="1:7" ht="29.25" customHeight="1">
      <c r="A3" s="49"/>
      <c r="B3" s="186" t="s">
        <v>213</v>
      </c>
      <c r="C3" s="182" t="s">
        <v>214</v>
      </c>
      <c r="D3" s="6"/>
    </row>
    <row r="4" spans="1:7" ht="15" customHeight="1">
      <c r="A4" s="44" t="s">
        <v>212</v>
      </c>
      <c r="B4" s="94">
        <v>7949.05</v>
      </c>
      <c r="C4" s="85">
        <f t="shared" ref="C4:C14" si="0">(B4/$B$15)*100</f>
        <v>19.041821748301803</v>
      </c>
    </row>
    <row r="5" spans="1:7" ht="15" customHeight="1">
      <c r="A5" s="114" t="s">
        <v>71</v>
      </c>
      <c r="B5" s="94">
        <v>7847.5959999999995</v>
      </c>
      <c r="C5" s="85">
        <f t="shared" si="0"/>
        <v>18.798790318929463</v>
      </c>
    </row>
    <row r="6" spans="1:7" ht="15" customHeight="1">
      <c r="A6" s="44" t="s">
        <v>173</v>
      </c>
      <c r="B6" s="94">
        <v>5715.7340000000004</v>
      </c>
      <c r="C6" s="85">
        <f t="shared" si="0"/>
        <v>13.691949099415412</v>
      </c>
      <c r="D6" s="1"/>
      <c r="E6" s="1"/>
      <c r="F6" s="1"/>
      <c r="G6" s="1"/>
    </row>
    <row r="7" spans="1:7" ht="15" customHeight="1">
      <c r="A7" s="44" t="s">
        <v>211</v>
      </c>
      <c r="B7" s="94">
        <v>4884.99</v>
      </c>
      <c r="C7" s="85">
        <f t="shared" si="0"/>
        <v>11.701915175050708</v>
      </c>
      <c r="D7" s="1"/>
      <c r="E7" s="1"/>
      <c r="F7" s="1"/>
      <c r="G7" s="1"/>
    </row>
    <row r="8" spans="1:7" ht="15" customHeight="1">
      <c r="A8" s="44" t="s">
        <v>60</v>
      </c>
      <c r="B8" s="94">
        <v>3604.27</v>
      </c>
      <c r="C8" s="85">
        <f t="shared" si="0"/>
        <v>8.633970961656015</v>
      </c>
      <c r="D8" s="1"/>
      <c r="E8" s="1"/>
      <c r="F8" s="1"/>
      <c r="G8" s="1"/>
    </row>
    <row r="9" spans="1:7" ht="15" customHeight="1">
      <c r="A9" s="44" t="s">
        <v>285</v>
      </c>
      <c r="B9" s="94">
        <v>2317.0500000000002</v>
      </c>
      <c r="C9" s="85">
        <f t="shared" si="0"/>
        <v>5.5504561025408945</v>
      </c>
      <c r="D9" s="1"/>
      <c r="E9" s="1"/>
      <c r="F9" s="1"/>
      <c r="G9" s="1"/>
    </row>
    <row r="10" spans="1:7" ht="15" customHeight="1">
      <c r="A10" s="44" t="s">
        <v>286</v>
      </c>
      <c r="B10" s="94">
        <v>1980.46</v>
      </c>
      <c r="C10" s="85">
        <f t="shared" si="0"/>
        <v>4.744160157458035</v>
      </c>
      <c r="D10" s="1"/>
      <c r="E10" s="1"/>
      <c r="F10" s="1"/>
      <c r="G10" s="1"/>
    </row>
    <row r="11" spans="1:7" ht="15" customHeight="1">
      <c r="A11" s="114" t="s">
        <v>352</v>
      </c>
      <c r="B11" s="94">
        <v>1525</v>
      </c>
      <c r="C11" s="85">
        <f t="shared" si="0"/>
        <v>3.6531130344079168</v>
      </c>
      <c r="D11" s="1"/>
      <c r="E11" s="1"/>
      <c r="F11" s="1"/>
      <c r="G11" s="1"/>
    </row>
    <row r="12" spans="1:7" ht="15" customHeight="1">
      <c r="A12" s="114" t="s">
        <v>353</v>
      </c>
      <c r="B12" s="94">
        <v>1317.7</v>
      </c>
      <c r="C12" s="85">
        <f t="shared" si="0"/>
        <v>3.1565292101241393</v>
      </c>
      <c r="D12" s="1"/>
      <c r="E12" s="1"/>
      <c r="F12" s="1"/>
      <c r="G12" s="1"/>
    </row>
    <row r="13" spans="1:7" ht="15" customHeight="1">
      <c r="A13" s="114" t="s">
        <v>354</v>
      </c>
      <c r="B13" s="94">
        <v>853.19</v>
      </c>
      <c r="C13" s="85">
        <f t="shared" si="0"/>
        <v>2.0438029572632725</v>
      </c>
      <c r="D13" s="1"/>
      <c r="E13" s="1"/>
      <c r="F13" s="1"/>
      <c r="G13" s="1"/>
    </row>
    <row r="14" spans="1:7" ht="15" customHeight="1">
      <c r="A14" s="208" t="s">
        <v>45</v>
      </c>
      <c r="B14" s="116">
        <f>41745.218-SUM(B4:B13)</f>
        <v>3750.1779999999999</v>
      </c>
      <c r="C14" s="86">
        <f t="shared" si="0"/>
        <v>8.9834912348523375</v>
      </c>
      <c r="D14" s="1"/>
      <c r="E14" s="1"/>
      <c r="F14" s="1"/>
      <c r="G14" s="1"/>
    </row>
    <row r="15" spans="1:7" ht="15" customHeight="1">
      <c r="A15" s="17" t="s">
        <v>175</v>
      </c>
      <c r="B15" s="33">
        <f>SUM(B4:B14)</f>
        <v>41745.218000000001</v>
      </c>
      <c r="C15" s="33">
        <f>SUM(C4:C14)</f>
        <v>99.999999999999986</v>
      </c>
      <c r="D15" s="1"/>
      <c r="E15" s="1"/>
      <c r="F15" s="1"/>
      <c r="G15" s="1"/>
    </row>
    <row r="16" spans="1:7" ht="15" customHeight="1">
      <c r="B16" s="1"/>
      <c r="C16" s="1"/>
      <c r="D16" s="10"/>
      <c r="E16" s="27"/>
      <c r="F16" s="1"/>
      <c r="G16" s="1"/>
    </row>
    <row r="17" spans="1:7">
      <c r="A17" t="s">
        <v>55</v>
      </c>
      <c r="B17" s="1"/>
      <c r="C17" s="1"/>
      <c r="D17" s="46"/>
      <c r="E17" s="1"/>
      <c r="F17" s="1"/>
      <c r="G17" s="1"/>
    </row>
    <row r="18" spans="1:7" ht="15" customHeight="1">
      <c r="B18" s="1"/>
      <c r="C18" s="1"/>
      <c r="D18" s="46"/>
      <c r="E18" s="1"/>
      <c r="F18" s="1"/>
      <c r="G18" s="1"/>
    </row>
    <row r="19" spans="1:7" ht="15" customHeight="1">
      <c r="B19" s="1"/>
      <c r="C19" s="1"/>
      <c r="D19" s="46"/>
      <c r="E19" s="1"/>
      <c r="F19" s="1"/>
      <c r="G19" s="1"/>
    </row>
    <row r="20" spans="1:7" ht="15" customHeight="1">
      <c r="B20" s="1"/>
      <c r="C20" s="1"/>
      <c r="D20" s="46"/>
      <c r="E20" s="1"/>
      <c r="F20" s="1"/>
      <c r="G20" s="1"/>
    </row>
    <row r="21" spans="1:7" ht="15" customHeight="1">
      <c r="B21" s="1"/>
      <c r="C21" s="1"/>
      <c r="D21" s="46"/>
      <c r="E21" s="1"/>
      <c r="F21" s="1"/>
      <c r="G21" s="1"/>
    </row>
    <row r="22" spans="1:7" ht="15" customHeight="1">
      <c r="B22" s="1"/>
      <c r="C22" s="1"/>
      <c r="D22" s="46"/>
      <c r="E22" s="1"/>
      <c r="F22" s="1"/>
      <c r="G22" s="1"/>
    </row>
    <row r="23" spans="1:7" ht="15" customHeight="1">
      <c r="B23" s="1"/>
      <c r="C23" s="1"/>
      <c r="D23" s="46"/>
      <c r="E23" s="1"/>
      <c r="F23" s="1"/>
      <c r="G23" s="1"/>
    </row>
    <row r="24" spans="1:7" ht="15" customHeight="1">
      <c r="B24" s="1"/>
      <c r="C24" s="1"/>
      <c r="D24" s="46"/>
      <c r="E24" s="1"/>
      <c r="F24" s="1"/>
      <c r="G24" s="1"/>
    </row>
    <row r="25" spans="1:7" ht="15" customHeight="1">
      <c r="B25" s="1"/>
      <c r="C25" s="1"/>
      <c r="D25" s="46"/>
      <c r="E25" s="1"/>
      <c r="F25" s="1"/>
      <c r="G25" s="1"/>
    </row>
    <row r="26" spans="1:7" ht="15" customHeight="1">
      <c r="B26" s="1"/>
      <c r="C26" s="1"/>
      <c r="D26" s="46"/>
      <c r="E26" s="1"/>
      <c r="F26" s="1"/>
      <c r="G26" s="1"/>
    </row>
    <row r="27" spans="1:7" ht="15" customHeight="1">
      <c r="B27" s="1"/>
      <c r="C27" s="1"/>
      <c r="D27" s="46"/>
      <c r="E27" s="1"/>
      <c r="F27" s="1"/>
      <c r="G27" s="1"/>
    </row>
    <row r="28" spans="1:7" ht="15" customHeight="1">
      <c r="B28" s="1"/>
      <c r="C28" s="1"/>
      <c r="D28" s="46"/>
      <c r="E28" s="1"/>
      <c r="F28" s="1"/>
      <c r="G28" s="1"/>
    </row>
    <row r="29" spans="1:7" ht="15" customHeight="1">
      <c r="B29" s="1"/>
      <c r="C29" s="1"/>
      <c r="D29" s="46"/>
      <c r="E29" s="1"/>
      <c r="F29" s="1"/>
      <c r="G29" s="1"/>
    </row>
    <row r="30" spans="1:7" ht="15" customHeight="1">
      <c r="B30" s="1"/>
      <c r="C30" s="1"/>
      <c r="D30" s="46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597"/>
  <sheetViews>
    <sheetView showGridLines="0" zoomScaleNormal="100" zoomScaleSheetLayoutView="100" workbookViewId="0">
      <selection activeCell="I18" sqref="I18"/>
    </sheetView>
  </sheetViews>
  <sheetFormatPr defaultRowHeight="12.75"/>
  <cols>
    <col min="1" max="1" width="31.140625" customWidth="1"/>
    <col min="2" max="2" width="9.28515625" bestFit="1" customWidth="1"/>
    <col min="3" max="3" width="7" bestFit="1" customWidth="1"/>
    <col min="4" max="4" width="9.5703125" bestFit="1" customWidth="1"/>
    <col min="5" max="5" width="9.42578125" bestFit="1" customWidth="1"/>
    <col min="6" max="6" width="10.140625" bestFit="1" customWidth="1"/>
    <col min="7" max="7" width="12.85546875" style="37" bestFit="1" customWidth="1"/>
    <col min="8" max="8" width="9.42578125" bestFit="1" customWidth="1"/>
    <col min="9" max="9" width="10.7109375" bestFit="1" customWidth="1"/>
  </cols>
  <sheetData>
    <row r="1" spans="1:32" ht="18" customHeight="1">
      <c r="A1" s="110" t="s">
        <v>298</v>
      </c>
      <c r="B1" s="123"/>
      <c r="C1" s="123"/>
      <c r="D1" s="44"/>
      <c r="E1" s="44"/>
      <c r="F1" s="44"/>
      <c r="G1" s="124"/>
      <c r="H1" s="44"/>
      <c r="I1" s="6"/>
      <c r="J1" s="6"/>
      <c r="K1" s="6"/>
      <c r="L1" s="6"/>
      <c r="M1" s="6"/>
      <c r="N1" s="6"/>
      <c r="O1" s="6"/>
    </row>
    <row r="2" spans="1:32" ht="12.95" customHeight="1">
      <c r="A2" s="44"/>
      <c r="B2" s="34"/>
      <c r="C2" s="34"/>
      <c r="D2" s="34"/>
      <c r="E2" s="34"/>
      <c r="F2" s="34"/>
      <c r="G2" s="125"/>
      <c r="H2" s="34"/>
      <c r="I2" s="6"/>
      <c r="J2" s="6"/>
      <c r="K2" s="6"/>
      <c r="L2" s="6"/>
      <c r="M2" s="6"/>
      <c r="N2" s="6"/>
      <c r="O2" s="6"/>
    </row>
    <row r="3" spans="1:32" ht="12.95" customHeight="1">
      <c r="A3" s="126" t="s">
        <v>2</v>
      </c>
      <c r="B3" s="127" t="s">
        <v>3</v>
      </c>
      <c r="C3" s="213" t="s">
        <v>254</v>
      </c>
      <c r="D3" s="127" t="s">
        <v>4</v>
      </c>
      <c r="E3" s="127" t="s">
        <v>5</v>
      </c>
      <c r="F3" s="127" t="s">
        <v>259</v>
      </c>
      <c r="G3" s="127" t="s">
        <v>6</v>
      </c>
      <c r="H3" s="127" t="s">
        <v>7</v>
      </c>
      <c r="I3" s="42"/>
      <c r="J3" s="6"/>
      <c r="K3" s="6"/>
      <c r="L3" s="6"/>
      <c r="M3" s="6"/>
      <c r="N3" s="6"/>
      <c r="O3" s="6"/>
    </row>
    <row r="4" spans="1:32" ht="12.95" customHeight="1">
      <c r="A4" s="128" t="s">
        <v>8</v>
      </c>
      <c r="B4" s="129" t="s">
        <v>124</v>
      </c>
      <c r="C4" s="214" t="s">
        <v>255</v>
      </c>
      <c r="D4" s="129" t="s">
        <v>127</v>
      </c>
      <c r="E4" s="129" t="s">
        <v>128</v>
      </c>
      <c r="F4" s="129" t="s">
        <v>129</v>
      </c>
      <c r="G4" s="129" t="s">
        <v>9</v>
      </c>
      <c r="H4" s="129" t="s">
        <v>10</v>
      </c>
      <c r="I4" s="6"/>
      <c r="J4" s="18"/>
      <c r="K4" s="6"/>
      <c r="L4" s="6"/>
      <c r="M4" s="6"/>
      <c r="N4" s="6"/>
      <c r="O4" s="6"/>
    </row>
    <row r="5" spans="1:32" ht="12.95" customHeight="1">
      <c r="A5" s="130" t="s">
        <v>11</v>
      </c>
      <c r="B5" s="131" t="s">
        <v>59</v>
      </c>
      <c r="C5" s="215" t="s">
        <v>33</v>
      </c>
      <c r="D5" s="131" t="s">
        <v>59</v>
      </c>
      <c r="E5" s="131" t="s">
        <v>12</v>
      </c>
      <c r="F5" s="131" t="s">
        <v>13</v>
      </c>
      <c r="G5" s="131" t="s">
        <v>12</v>
      </c>
      <c r="H5" s="131" t="s">
        <v>13</v>
      </c>
      <c r="I5" s="18"/>
      <c r="J5" s="18"/>
      <c r="K5" s="10"/>
      <c r="L5" s="6"/>
      <c r="M5" s="6"/>
      <c r="N5" s="6"/>
      <c r="O5" s="6"/>
    </row>
    <row r="6" spans="1:32" s="11" customFormat="1" ht="12.95" customHeight="1">
      <c r="A6" s="32" t="s">
        <v>211</v>
      </c>
      <c r="B6" s="147">
        <v>461</v>
      </c>
      <c r="C6" s="269">
        <v>7</v>
      </c>
      <c r="D6" s="147">
        <v>7086</v>
      </c>
      <c r="E6" s="147">
        <v>686827</v>
      </c>
      <c r="F6" s="147">
        <v>705565</v>
      </c>
      <c r="G6" s="148">
        <v>72657</v>
      </c>
      <c r="H6" s="147">
        <v>1813261</v>
      </c>
      <c r="I6" s="39"/>
      <c r="J6" s="35"/>
      <c r="K6" s="16"/>
      <c r="L6" s="16"/>
      <c r="M6" s="16"/>
      <c r="N6" s="16"/>
      <c r="O6" s="16"/>
    </row>
    <row r="7" spans="1:32" s="11" customFormat="1" ht="12.95" customHeight="1">
      <c r="A7" s="32" t="s">
        <v>60</v>
      </c>
      <c r="B7" s="148">
        <v>170</v>
      </c>
      <c r="C7" s="269">
        <v>100</v>
      </c>
      <c r="D7" s="148">
        <v>7653</v>
      </c>
      <c r="E7" s="148">
        <v>843651</v>
      </c>
      <c r="F7" s="148">
        <v>607454</v>
      </c>
      <c r="G7" s="148">
        <v>71304</v>
      </c>
      <c r="H7" s="148">
        <v>1787744</v>
      </c>
      <c r="I7" s="39"/>
      <c r="J7" s="35"/>
      <c r="K7" s="16"/>
      <c r="L7" s="16"/>
      <c r="M7" s="16"/>
      <c r="N7" s="16"/>
      <c r="O7" s="16"/>
    </row>
    <row r="8" spans="1:32" s="11" customFormat="1" ht="12.95" customHeight="1">
      <c r="A8" s="32" t="s">
        <v>215</v>
      </c>
      <c r="B8" s="147">
        <v>304</v>
      </c>
      <c r="C8" s="269">
        <v>142</v>
      </c>
      <c r="D8" s="147">
        <v>7023</v>
      </c>
      <c r="E8" s="148">
        <v>324584</v>
      </c>
      <c r="F8" s="148">
        <v>395595</v>
      </c>
      <c r="G8" s="148">
        <v>150800</v>
      </c>
      <c r="H8" s="147">
        <v>1259987</v>
      </c>
      <c r="I8" s="39"/>
      <c r="J8" s="35"/>
      <c r="K8" s="16"/>
      <c r="L8" s="16"/>
      <c r="M8" s="16"/>
      <c r="N8" s="16"/>
      <c r="O8" s="16"/>
    </row>
    <row r="9" spans="1:32" s="13" customFormat="1" ht="12.95" customHeight="1">
      <c r="A9" s="32" t="s">
        <v>173</v>
      </c>
      <c r="B9" s="147">
        <v>317</v>
      </c>
      <c r="C9" s="269">
        <v>94</v>
      </c>
      <c r="D9" s="147">
        <v>8165</v>
      </c>
      <c r="E9" s="147">
        <v>342394</v>
      </c>
      <c r="F9" s="148">
        <v>459720</v>
      </c>
      <c r="G9" s="148">
        <v>62751</v>
      </c>
      <c r="H9" s="147">
        <v>1155178</v>
      </c>
      <c r="I9" s="39"/>
      <c r="J9" s="3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>
      <c r="A10" s="32" t="s">
        <v>267</v>
      </c>
      <c r="B10" s="147">
        <v>46</v>
      </c>
      <c r="C10" s="269">
        <v>27</v>
      </c>
      <c r="D10" s="147">
        <v>1265</v>
      </c>
      <c r="E10" s="147">
        <v>291453</v>
      </c>
      <c r="F10" s="148">
        <v>137539</v>
      </c>
      <c r="G10" s="148" t="s">
        <v>131</v>
      </c>
      <c r="H10" s="147">
        <v>640519</v>
      </c>
      <c r="I10" s="39"/>
      <c r="J10" s="35"/>
    </row>
    <row r="11" spans="1:32" s="11" customFormat="1" ht="12.95" customHeight="1">
      <c r="A11" s="191" t="s">
        <v>260</v>
      </c>
      <c r="B11" s="148">
        <v>4</v>
      </c>
      <c r="C11" s="269">
        <v>4</v>
      </c>
      <c r="D11" s="148">
        <v>419</v>
      </c>
      <c r="E11" s="148">
        <v>32940</v>
      </c>
      <c r="F11" s="148">
        <v>8769</v>
      </c>
      <c r="G11" s="148">
        <v>7825</v>
      </c>
      <c r="H11" s="148">
        <v>162648</v>
      </c>
      <c r="I11" s="39"/>
      <c r="J11" s="35"/>
      <c r="K11" s="16"/>
      <c r="L11" s="16"/>
      <c r="M11" s="16"/>
      <c r="N11" s="16"/>
      <c r="O11" s="16"/>
    </row>
    <row r="12" spans="1:32" s="11" customFormat="1" ht="12.95" customHeight="1">
      <c r="A12" s="191" t="s">
        <v>307</v>
      </c>
      <c r="B12" s="147">
        <v>1</v>
      </c>
      <c r="C12" s="269">
        <v>1</v>
      </c>
      <c r="D12" s="147">
        <v>288</v>
      </c>
      <c r="E12" s="147">
        <v>54494</v>
      </c>
      <c r="F12" s="148">
        <v>20493</v>
      </c>
      <c r="G12" s="148" t="s">
        <v>131</v>
      </c>
      <c r="H12" s="147">
        <v>92226</v>
      </c>
      <c r="I12" s="39"/>
      <c r="J12" s="35"/>
      <c r="K12" s="16"/>
      <c r="L12" s="16"/>
      <c r="M12" s="16"/>
      <c r="N12" s="16"/>
      <c r="O12" s="16"/>
    </row>
    <row r="13" spans="1:32" s="11" customFormat="1" ht="12.95" customHeight="1">
      <c r="A13" s="32" t="s">
        <v>216</v>
      </c>
      <c r="B13" s="148">
        <v>125</v>
      </c>
      <c r="C13" s="269">
        <v>125</v>
      </c>
      <c r="D13" s="148">
        <v>97</v>
      </c>
      <c r="E13" s="148">
        <v>33400</v>
      </c>
      <c r="F13" s="148">
        <v>49766</v>
      </c>
      <c r="G13" s="148">
        <v>6352</v>
      </c>
      <c r="H13" s="148">
        <v>76832</v>
      </c>
      <c r="I13" s="39"/>
      <c r="J13" s="35"/>
      <c r="K13" s="16"/>
      <c r="L13" s="16"/>
      <c r="M13" s="16"/>
      <c r="N13" s="16"/>
      <c r="O13" s="16"/>
    </row>
    <row r="14" spans="1:32" s="11" customFormat="1" ht="12.95" customHeight="1">
      <c r="A14" s="32" t="s">
        <v>61</v>
      </c>
      <c r="B14" s="149">
        <v>1</v>
      </c>
      <c r="C14" s="269">
        <v>1</v>
      </c>
      <c r="D14" s="149">
        <v>827</v>
      </c>
      <c r="E14" s="148">
        <v>53393</v>
      </c>
      <c r="F14" s="148">
        <v>71302</v>
      </c>
      <c r="G14" s="148">
        <v>2844</v>
      </c>
      <c r="H14" s="148">
        <v>76690</v>
      </c>
      <c r="I14" s="39"/>
      <c r="J14" s="35"/>
      <c r="K14" s="16"/>
      <c r="L14" s="16"/>
      <c r="M14" s="16"/>
      <c r="N14" s="16"/>
      <c r="O14" s="16"/>
    </row>
    <row r="15" spans="1:32" s="11" customFormat="1" ht="12.95" customHeight="1">
      <c r="A15" s="32" t="s">
        <v>228</v>
      </c>
      <c r="B15" s="148">
        <v>1</v>
      </c>
      <c r="C15" s="270">
        <v>1</v>
      </c>
      <c r="D15" s="148">
        <v>174</v>
      </c>
      <c r="E15" s="148">
        <v>14638</v>
      </c>
      <c r="F15" s="148">
        <v>7098</v>
      </c>
      <c r="G15" s="148">
        <v>670</v>
      </c>
      <c r="H15" s="148">
        <v>29476</v>
      </c>
      <c r="I15" s="39"/>
      <c r="J15" s="35"/>
      <c r="K15" s="16"/>
      <c r="L15" s="16"/>
      <c r="M15" s="16"/>
      <c r="N15" s="16"/>
      <c r="O15" s="16"/>
    </row>
    <row r="16" spans="1:32" s="11" customFormat="1" ht="12.95" customHeight="1">
      <c r="A16" s="32" t="s">
        <v>299</v>
      </c>
      <c r="B16" s="190">
        <v>35</v>
      </c>
      <c r="C16" s="269">
        <v>13</v>
      </c>
      <c r="D16" s="190">
        <v>477</v>
      </c>
      <c r="E16" s="190">
        <v>22237</v>
      </c>
      <c r="F16" s="190">
        <v>22356</v>
      </c>
      <c r="G16" s="190">
        <v>2646</v>
      </c>
      <c r="H16" s="190">
        <v>28158</v>
      </c>
      <c r="I16" s="39"/>
      <c r="J16" s="35"/>
      <c r="K16" s="16"/>
      <c r="L16" s="16"/>
      <c r="M16" s="16"/>
      <c r="N16" s="16"/>
      <c r="O16" s="16"/>
    </row>
    <row r="17" spans="1:15" s="11" customFormat="1" ht="12.95" customHeight="1">
      <c r="A17" s="32" t="s">
        <v>300</v>
      </c>
      <c r="B17" s="147">
        <v>1</v>
      </c>
      <c r="C17" s="269">
        <v>1</v>
      </c>
      <c r="D17" s="147">
        <v>244</v>
      </c>
      <c r="E17" s="147">
        <v>23557</v>
      </c>
      <c r="F17" s="147">
        <v>10733</v>
      </c>
      <c r="G17" s="148">
        <v>13276</v>
      </c>
      <c r="H17" s="147">
        <v>25281</v>
      </c>
      <c r="I17" s="39"/>
      <c r="J17" s="35"/>
      <c r="K17" s="16"/>
      <c r="L17" s="16"/>
      <c r="M17" s="16"/>
      <c r="N17" s="16"/>
      <c r="O17" s="16"/>
    </row>
    <row r="18" spans="1:15" s="11" customFormat="1" ht="12.95" customHeight="1">
      <c r="A18" s="32" t="s">
        <v>256</v>
      </c>
      <c r="B18" s="148">
        <v>3</v>
      </c>
      <c r="C18" s="269">
        <v>3</v>
      </c>
      <c r="D18" s="148">
        <v>291</v>
      </c>
      <c r="E18" s="148">
        <v>11616</v>
      </c>
      <c r="F18" s="148">
        <v>12661</v>
      </c>
      <c r="G18" s="148">
        <v>1802</v>
      </c>
      <c r="H18" s="148">
        <v>19139</v>
      </c>
      <c r="I18" s="39"/>
      <c r="J18" s="35"/>
      <c r="K18" s="16"/>
      <c r="L18" s="16"/>
      <c r="M18" s="16"/>
      <c r="N18" s="16"/>
      <c r="O18" s="16"/>
    </row>
    <row r="19" spans="1:15" ht="14.25">
      <c r="A19" s="32" t="s">
        <v>301</v>
      </c>
      <c r="B19" s="189">
        <v>18</v>
      </c>
      <c r="C19" s="270">
        <v>1</v>
      </c>
      <c r="D19" s="147">
        <v>240</v>
      </c>
      <c r="E19" s="147">
        <v>9870</v>
      </c>
      <c r="F19" s="147">
        <v>13018</v>
      </c>
      <c r="G19" s="147">
        <v>1701</v>
      </c>
      <c r="H19" s="147">
        <v>15012</v>
      </c>
      <c r="I19" s="39"/>
      <c r="J19" s="35"/>
    </row>
    <row r="20" spans="1:15" s="11" customFormat="1">
      <c r="A20" s="32" t="s">
        <v>160</v>
      </c>
      <c r="B20" s="147">
        <v>1</v>
      </c>
      <c r="C20" s="269">
        <v>1</v>
      </c>
      <c r="D20" s="147">
        <v>183</v>
      </c>
      <c r="E20" s="147">
        <v>4630</v>
      </c>
      <c r="F20" s="147">
        <v>12887</v>
      </c>
      <c r="G20" s="148">
        <v>919</v>
      </c>
      <c r="H20" s="147">
        <v>14684</v>
      </c>
      <c r="I20" s="39"/>
      <c r="J20" s="35"/>
      <c r="K20" s="16"/>
      <c r="L20" s="16"/>
      <c r="M20" s="16"/>
      <c r="N20" s="16"/>
      <c r="O20" s="16"/>
    </row>
    <row r="21" spans="1:15" s="11" customFormat="1" ht="12.75" customHeight="1">
      <c r="A21" s="32" t="s">
        <v>302</v>
      </c>
      <c r="B21" s="147">
        <v>11</v>
      </c>
      <c r="C21" s="269">
        <v>0</v>
      </c>
      <c r="D21" s="147">
        <v>185</v>
      </c>
      <c r="E21" s="147">
        <v>10430</v>
      </c>
      <c r="F21" s="147">
        <v>11018</v>
      </c>
      <c r="G21" s="148">
        <v>1224</v>
      </c>
      <c r="H21" s="147">
        <v>13265</v>
      </c>
      <c r="I21" s="39"/>
      <c r="J21" s="32"/>
      <c r="K21" s="40"/>
      <c r="L21" s="16"/>
      <c r="M21" s="16"/>
      <c r="N21" s="16"/>
      <c r="O21" s="16"/>
    </row>
    <row r="22" spans="1:15" s="11" customFormat="1" ht="12.95" customHeight="1">
      <c r="A22" s="32" t="s">
        <v>185</v>
      </c>
      <c r="B22" s="148">
        <v>1</v>
      </c>
      <c r="C22" s="269">
        <v>1</v>
      </c>
      <c r="D22" s="148">
        <v>223</v>
      </c>
      <c r="E22" s="148">
        <v>2557</v>
      </c>
      <c r="F22" s="148">
        <v>10561</v>
      </c>
      <c r="G22" s="148">
        <v>589</v>
      </c>
      <c r="H22" s="148">
        <v>11711</v>
      </c>
      <c r="I22" s="39"/>
      <c r="J22" s="35"/>
      <c r="K22" s="16"/>
      <c r="L22" s="16"/>
      <c r="M22" s="16"/>
      <c r="N22" s="16"/>
      <c r="O22" s="16"/>
    </row>
    <row r="23" spans="1:15" s="11" customFormat="1" ht="12.95" customHeight="1">
      <c r="A23" s="32" t="s">
        <v>308</v>
      </c>
      <c r="B23" s="148">
        <v>2</v>
      </c>
      <c r="C23" s="271">
        <v>2</v>
      </c>
      <c r="D23" s="148">
        <v>77</v>
      </c>
      <c r="E23" s="148">
        <v>7616</v>
      </c>
      <c r="F23" s="148">
        <v>0</v>
      </c>
      <c r="G23" s="150" t="s">
        <v>131</v>
      </c>
      <c r="H23" s="148">
        <v>11574</v>
      </c>
      <c r="I23" s="39"/>
      <c r="J23" s="35"/>
      <c r="K23" s="16"/>
      <c r="L23" s="16"/>
      <c r="M23" s="16"/>
      <c r="N23" s="16"/>
      <c r="O23" s="16"/>
    </row>
    <row r="24" spans="1:15" s="11" customFormat="1" ht="12.95" customHeight="1">
      <c r="A24" s="32" t="s">
        <v>62</v>
      </c>
      <c r="B24" s="148">
        <v>2</v>
      </c>
      <c r="C24" s="269">
        <v>2</v>
      </c>
      <c r="D24" s="148">
        <v>283</v>
      </c>
      <c r="E24" s="148">
        <v>6970</v>
      </c>
      <c r="F24" s="148">
        <v>9147</v>
      </c>
      <c r="G24" s="148">
        <v>899</v>
      </c>
      <c r="H24" s="148">
        <v>10399</v>
      </c>
      <c r="I24" s="39"/>
      <c r="J24" s="35"/>
      <c r="K24" s="16"/>
      <c r="L24" s="16"/>
      <c r="M24" s="16"/>
      <c r="N24" s="16"/>
      <c r="O24" s="16"/>
    </row>
    <row r="25" spans="1:15" s="11" customFormat="1" ht="12.95" customHeight="1">
      <c r="A25" s="32" t="s">
        <v>63</v>
      </c>
      <c r="B25" s="148">
        <v>8</v>
      </c>
      <c r="C25" s="270">
        <v>0</v>
      </c>
      <c r="D25" s="148">
        <v>118</v>
      </c>
      <c r="E25" s="148">
        <v>7252</v>
      </c>
      <c r="F25" s="148">
        <v>7328</v>
      </c>
      <c r="G25" s="148">
        <v>1767</v>
      </c>
      <c r="H25" s="148">
        <v>9206</v>
      </c>
      <c r="I25" s="39"/>
      <c r="J25" s="35"/>
      <c r="K25" s="16"/>
      <c r="L25" s="16"/>
      <c r="M25" s="16"/>
      <c r="N25" s="16"/>
      <c r="O25" s="16"/>
    </row>
    <row r="26" spans="1:15" s="11" customFormat="1" ht="12.95" customHeight="1">
      <c r="A26" s="32" t="s">
        <v>133</v>
      </c>
      <c r="B26" s="148">
        <v>3</v>
      </c>
      <c r="C26" s="269">
        <v>2</v>
      </c>
      <c r="D26" s="148">
        <v>166</v>
      </c>
      <c r="E26" s="148">
        <v>1089</v>
      </c>
      <c r="F26" s="148">
        <v>3743</v>
      </c>
      <c r="G26" s="148">
        <v>2639</v>
      </c>
      <c r="H26" s="148">
        <v>8767</v>
      </c>
      <c r="I26" s="39"/>
      <c r="J26" s="35"/>
      <c r="K26" s="16"/>
      <c r="L26" s="16"/>
      <c r="M26" s="16"/>
      <c r="N26" s="16"/>
      <c r="O26" s="16"/>
    </row>
    <row r="27" spans="1:15" s="11" customFormat="1" ht="12.95" customHeight="1">
      <c r="A27" s="32" t="s">
        <v>258</v>
      </c>
      <c r="B27" s="148">
        <v>8</v>
      </c>
      <c r="C27" s="269">
        <v>8</v>
      </c>
      <c r="D27" s="148">
        <v>246</v>
      </c>
      <c r="E27" s="148">
        <v>3255</v>
      </c>
      <c r="F27" s="148">
        <v>8163</v>
      </c>
      <c r="G27" s="148">
        <v>265</v>
      </c>
      <c r="H27" s="148">
        <v>8704</v>
      </c>
      <c r="I27" s="39"/>
      <c r="J27" s="35"/>
      <c r="K27" s="16"/>
      <c r="L27" s="16"/>
      <c r="M27" s="16"/>
      <c r="N27" s="16"/>
      <c r="O27" s="16"/>
    </row>
    <row r="28" spans="1:15" s="11" customFormat="1" ht="12.95" customHeight="1">
      <c r="A28" s="32" t="s">
        <v>303</v>
      </c>
      <c r="B28" s="148">
        <v>5</v>
      </c>
      <c r="C28" s="272">
        <v>4</v>
      </c>
      <c r="D28" s="148">
        <v>93</v>
      </c>
      <c r="E28" s="148">
        <v>6033</v>
      </c>
      <c r="F28" s="148">
        <v>6782</v>
      </c>
      <c r="G28" s="148">
        <v>1557</v>
      </c>
      <c r="H28" s="148">
        <v>8444</v>
      </c>
      <c r="I28" s="39"/>
      <c r="J28" s="35"/>
      <c r="K28" s="16"/>
      <c r="L28" s="16"/>
      <c r="M28" s="16"/>
      <c r="N28" s="16"/>
      <c r="O28" s="16"/>
    </row>
    <row r="29" spans="1:15" s="11" customFormat="1" ht="12.95" customHeight="1">
      <c r="A29" s="32" t="s">
        <v>64</v>
      </c>
      <c r="B29" s="149">
        <v>5</v>
      </c>
      <c r="C29" s="269">
        <v>1</v>
      </c>
      <c r="D29" s="149">
        <v>99</v>
      </c>
      <c r="E29" s="149">
        <v>5352</v>
      </c>
      <c r="F29" s="149">
        <v>6003</v>
      </c>
      <c r="G29" s="148">
        <v>1540</v>
      </c>
      <c r="H29" s="149">
        <v>7998</v>
      </c>
      <c r="I29" s="39"/>
      <c r="J29" s="35"/>
      <c r="K29" s="16"/>
      <c r="L29" s="16"/>
      <c r="M29" s="16"/>
      <c r="N29" s="16"/>
      <c r="O29" s="16"/>
    </row>
    <row r="30" spans="1:15" s="11" customFormat="1" ht="12.95" customHeight="1">
      <c r="A30" s="32" t="s">
        <v>66</v>
      </c>
      <c r="B30" s="190">
        <v>1</v>
      </c>
      <c r="C30" s="269">
        <v>1</v>
      </c>
      <c r="D30" s="190">
        <v>185</v>
      </c>
      <c r="E30" s="190">
        <v>6097</v>
      </c>
      <c r="F30" s="190">
        <v>4046</v>
      </c>
      <c r="G30" s="190">
        <v>948</v>
      </c>
      <c r="H30" s="190">
        <v>7083</v>
      </c>
      <c r="I30" s="39"/>
      <c r="J30" s="35"/>
      <c r="K30" s="16"/>
      <c r="L30" s="16"/>
      <c r="M30" s="16"/>
      <c r="N30" s="16"/>
      <c r="O30" s="16"/>
    </row>
    <row r="31" spans="1:15" s="219" customFormat="1" ht="13.5">
      <c r="A31" s="32" t="s">
        <v>304</v>
      </c>
      <c r="B31" s="147">
        <v>4</v>
      </c>
      <c r="C31" s="269">
        <v>1</v>
      </c>
      <c r="D31" s="147">
        <v>109</v>
      </c>
      <c r="E31" s="147">
        <v>5159</v>
      </c>
      <c r="F31" s="147">
        <v>6141</v>
      </c>
      <c r="G31" s="148">
        <v>404</v>
      </c>
      <c r="H31" s="147">
        <v>6814</v>
      </c>
      <c r="I31" s="216"/>
      <c r="J31" s="217"/>
      <c r="K31" s="218"/>
      <c r="L31" s="218"/>
      <c r="M31" s="218"/>
      <c r="N31" s="218"/>
      <c r="O31" s="218"/>
    </row>
    <row r="32" spans="1:15" s="11" customFormat="1" ht="12.95" customHeight="1">
      <c r="A32" s="191" t="s">
        <v>229</v>
      </c>
      <c r="B32" s="148">
        <v>67</v>
      </c>
      <c r="C32" s="269">
        <v>0</v>
      </c>
      <c r="D32" s="148">
        <v>593</v>
      </c>
      <c r="E32" s="148">
        <v>2564</v>
      </c>
      <c r="F32" s="148">
        <v>5513</v>
      </c>
      <c r="G32" s="148">
        <v>679</v>
      </c>
      <c r="H32" s="148">
        <v>6477</v>
      </c>
      <c r="I32" s="39"/>
      <c r="J32" s="35"/>
      <c r="K32" s="16"/>
      <c r="L32" s="16"/>
      <c r="M32" s="16"/>
      <c r="N32" s="16"/>
      <c r="O32" s="16"/>
    </row>
    <row r="33" spans="1:15" s="11" customFormat="1" ht="12.95" customHeight="1">
      <c r="A33" s="191" t="s">
        <v>328</v>
      </c>
      <c r="B33" s="147">
        <v>1</v>
      </c>
      <c r="C33" s="269">
        <v>1</v>
      </c>
      <c r="D33" s="147">
        <v>45</v>
      </c>
      <c r="E33" s="147">
        <v>5044</v>
      </c>
      <c r="F33" s="147">
        <v>0</v>
      </c>
      <c r="G33" s="148" t="s">
        <v>131</v>
      </c>
      <c r="H33" s="147">
        <v>5728</v>
      </c>
      <c r="I33" s="39"/>
      <c r="J33" s="35"/>
      <c r="K33" s="16"/>
      <c r="L33" s="16"/>
      <c r="M33" s="16"/>
      <c r="N33" s="16"/>
      <c r="O33" s="16"/>
    </row>
    <row r="34" spans="1:15" s="11" customFormat="1" ht="12.95" customHeight="1">
      <c r="A34" s="32" t="s">
        <v>65</v>
      </c>
      <c r="B34" s="148">
        <v>1</v>
      </c>
      <c r="C34" s="269">
        <v>0</v>
      </c>
      <c r="D34" s="148">
        <v>61</v>
      </c>
      <c r="E34" s="148">
        <v>3393</v>
      </c>
      <c r="F34" s="148">
        <v>3858</v>
      </c>
      <c r="G34" s="148">
        <v>1220</v>
      </c>
      <c r="H34" s="148">
        <v>5123</v>
      </c>
      <c r="I34" s="39"/>
      <c r="J34" s="35"/>
      <c r="K34" s="16"/>
      <c r="L34" s="16"/>
      <c r="M34" s="16"/>
      <c r="N34" s="16"/>
      <c r="O34" s="16"/>
    </row>
    <row r="35" spans="1:15" s="11" customFormat="1" ht="24">
      <c r="A35" s="165" t="s">
        <v>309</v>
      </c>
      <c r="B35" s="147">
        <v>1</v>
      </c>
      <c r="C35" s="273">
        <v>1</v>
      </c>
      <c r="D35" s="147">
        <v>71</v>
      </c>
      <c r="E35" s="148">
        <v>2273</v>
      </c>
      <c r="F35" s="148">
        <v>1270</v>
      </c>
      <c r="G35" s="148" t="s">
        <v>131</v>
      </c>
      <c r="H35" s="147">
        <v>4336</v>
      </c>
      <c r="I35" s="39"/>
      <c r="J35" s="35"/>
      <c r="K35" s="16"/>
      <c r="L35" s="16"/>
      <c r="M35" s="16"/>
      <c r="N35" s="16"/>
      <c r="O35" s="16"/>
    </row>
    <row r="36" spans="1:15" s="11" customFormat="1" ht="12.95" customHeight="1">
      <c r="A36" s="32" t="s">
        <v>310</v>
      </c>
      <c r="B36" s="148">
        <v>1</v>
      </c>
      <c r="C36" s="271">
        <v>1</v>
      </c>
      <c r="D36" s="148">
        <v>29.8</v>
      </c>
      <c r="E36" s="148">
        <v>3148</v>
      </c>
      <c r="F36" s="148">
        <v>250</v>
      </c>
      <c r="G36" s="148">
        <v>0</v>
      </c>
      <c r="H36" s="148">
        <v>4201</v>
      </c>
      <c r="I36" s="39"/>
      <c r="J36" s="35"/>
      <c r="K36" s="16"/>
      <c r="L36" s="16"/>
      <c r="M36" s="16"/>
      <c r="N36" s="16"/>
      <c r="O36" s="16"/>
    </row>
    <row r="37" spans="1:15" s="11" customFormat="1" ht="12.95" customHeight="1">
      <c r="A37" s="32" t="s">
        <v>218</v>
      </c>
      <c r="B37" s="148">
        <v>6</v>
      </c>
      <c r="C37" s="269">
        <v>0</v>
      </c>
      <c r="D37" s="148">
        <v>48</v>
      </c>
      <c r="E37" s="148">
        <v>3128</v>
      </c>
      <c r="F37" s="148">
        <v>3398</v>
      </c>
      <c r="G37" s="148">
        <v>467</v>
      </c>
      <c r="H37" s="148">
        <v>3913</v>
      </c>
      <c r="I37" s="39"/>
      <c r="J37" s="35"/>
      <c r="K37" s="16"/>
      <c r="L37" s="16"/>
      <c r="M37" s="16"/>
      <c r="N37" s="16"/>
      <c r="O37" s="16"/>
    </row>
    <row r="38" spans="1:15" s="11" customFormat="1" ht="12.95" customHeight="1">
      <c r="A38" s="32" t="s">
        <v>311</v>
      </c>
      <c r="B38" s="148">
        <v>1</v>
      </c>
      <c r="C38" s="269">
        <v>1</v>
      </c>
      <c r="D38" s="148">
        <v>22</v>
      </c>
      <c r="E38" s="148">
        <v>3640</v>
      </c>
      <c r="F38" s="148">
        <v>3138</v>
      </c>
      <c r="G38" s="148" t="s">
        <v>131</v>
      </c>
      <c r="H38" s="148">
        <v>3676</v>
      </c>
      <c r="I38" s="39"/>
      <c r="J38" s="35"/>
      <c r="K38" s="16"/>
      <c r="L38" s="16"/>
      <c r="M38" s="16"/>
      <c r="N38" s="16"/>
      <c r="O38" s="16"/>
    </row>
    <row r="39" spans="1:15" s="11" customFormat="1" ht="12.95" customHeight="1">
      <c r="A39" s="32" t="s">
        <v>67</v>
      </c>
      <c r="B39" s="148">
        <v>3</v>
      </c>
      <c r="C39" s="269">
        <v>1</v>
      </c>
      <c r="D39" s="148">
        <v>58</v>
      </c>
      <c r="E39" s="148">
        <v>2425</v>
      </c>
      <c r="F39" s="148">
        <v>2812</v>
      </c>
      <c r="G39" s="148">
        <v>672</v>
      </c>
      <c r="H39" s="148">
        <v>3535</v>
      </c>
      <c r="I39" s="39"/>
      <c r="J39" s="35"/>
      <c r="K39" s="16"/>
      <c r="L39" s="16"/>
      <c r="M39" s="16"/>
      <c r="N39" s="16"/>
      <c r="O39" s="16"/>
    </row>
    <row r="40" spans="1:15" s="11" customFormat="1" ht="12" customHeight="1">
      <c r="A40" s="32" t="s">
        <v>257</v>
      </c>
      <c r="B40" s="39">
        <v>8</v>
      </c>
      <c r="C40" s="269">
        <v>0</v>
      </c>
      <c r="D40" s="190">
        <v>64</v>
      </c>
      <c r="E40" s="192">
        <v>2223</v>
      </c>
      <c r="F40" s="192">
        <v>3208</v>
      </c>
      <c r="G40" s="190">
        <v>283</v>
      </c>
      <c r="H40" s="192">
        <v>3528</v>
      </c>
      <c r="I40" s="39"/>
      <c r="J40" s="35"/>
      <c r="K40" s="16"/>
      <c r="L40" s="16"/>
      <c r="M40" s="16"/>
      <c r="N40" s="16"/>
      <c r="O40" s="16"/>
    </row>
    <row r="41" spans="1:15" s="11" customFormat="1" ht="12.95" customHeight="1">
      <c r="A41" s="32" t="s">
        <v>305</v>
      </c>
      <c r="B41" s="148">
        <v>5</v>
      </c>
      <c r="C41" s="270">
        <v>0</v>
      </c>
      <c r="D41" s="148">
        <v>54</v>
      </c>
      <c r="E41" s="148">
        <v>2297</v>
      </c>
      <c r="F41" s="148">
        <v>2554</v>
      </c>
      <c r="G41" s="148">
        <v>339</v>
      </c>
      <c r="H41" s="148">
        <v>3015</v>
      </c>
      <c r="I41" s="39"/>
      <c r="J41" s="35"/>
      <c r="K41" s="16"/>
      <c r="L41" s="16"/>
      <c r="M41" s="16"/>
      <c r="N41" s="16"/>
      <c r="O41" s="16"/>
    </row>
    <row r="42" spans="1:15" s="11" customFormat="1" ht="12.95" customHeight="1">
      <c r="A42" s="32" t="s">
        <v>219</v>
      </c>
      <c r="B42" s="147">
        <v>4</v>
      </c>
      <c r="C42" s="269">
        <v>0</v>
      </c>
      <c r="D42" s="147">
        <v>28</v>
      </c>
      <c r="E42" s="147">
        <v>2095</v>
      </c>
      <c r="F42" s="147">
        <v>2283</v>
      </c>
      <c r="G42" s="148">
        <v>412</v>
      </c>
      <c r="H42" s="147">
        <v>2729</v>
      </c>
      <c r="I42" s="39"/>
      <c r="J42" s="35"/>
      <c r="K42" s="16"/>
      <c r="L42" s="16"/>
      <c r="M42" s="16"/>
      <c r="N42" s="16"/>
      <c r="O42" s="16"/>
    </row>
    <row r="43" spans="1:15" s="11" customFormat="1" ht="12.95" customHeight="1">
      <c r="A43" s="165" t="s">
        <v>186</v>
      </c>
      <c r="B43" s="147">
        <v>1</v>
      </c>
      <c r="C43" s="271">
        <v>1</v>
      </c>
      <c r="D43" s="147">
        <v>45</v>
      </c>
      <c r="E43" s="147">
        <v>448</v>
      </c>
      <c r="F43" s="148">
        <v>1526</v>
      </c>
      <c r="G43" s="148">
        <v>315</v>
      </c>
      <c r="H43" s="147">
        <v>2612</v>
      </c>
      <c r="I43" s="39"/>
      <c r="J43" s="35"/>
      <c r="K43" s="16"/>
      <c r="L43" s="16"/>
      <c r="M43" s="16"/>
      <c r="N43" s="16"/>
      <c r="O43" s="16"/>
    </row>
    <row r="44" spans="1:15" s="11" customFormat="1" ht="12.95" customHeight="1">
      <c r="A44" s="32" t="s">
        <v>312</v>
      </c>
      <c r="B44" s="148">
        <v>1</v>
      </c>
      <c r="C44" s="269">
        <v>1</v>
      </c>
      <c r="D44" s="148">
        <v>14</v>
      </c>
      <c r="E44" s="148">
        <v>1</v>
      </c>
      <c r="F44" s="148">
        <v>2505</v>
      </c>
      <c r="G44" s="148" t="s">
        <v>131</v>
      </c>
      <c r="H44" s="148">
        <v>2608</v>
      </c>
      <c r="I44" s="39"/>
      <c r="J44" s="35"/>
      <c r="K44" s="16"/>
      <c r="L44" s="16"/>
      <c r="M44" s="16"/>
      <c r="N44" s="16"/>
      <c r="O44" s="16"/>
    </row>
    <row r="45" spans="1:15" s="11" customFormat="1" ht="12.95" customHeight="1">
      <c r="A45" s="32" t="s">
        <v>230</v>
      </c>
      <c r="B45" s="147">
        <v>1</v>
      </c>
      <c r="C45" s="269">
        <v>1</v>
      </c>
      <c r="D45" s="147">
        <v>34</v>
      </c>
      <c r="E45" s="147">
        <v>2230</v>
      </c>
      <c r="F45" s="147">
        <v>1857</v>
      </c>
      <c r="G45" s="148">
        <v>595</v>
      </c>
      <c r="H45" s="147">
        <v>2527</v>
      </c>
      <c r="I45" s="39"/>
      <c r="J45" s="35"/>
      <c r="K45" s="16"/>
      <c r="L45" s="16"/>
      <c r="M45" s="16"/>
      <c r="N45" s="16"/>
      <c r="O45" s="16"/>
    </row>
    <row r="46" spans="1:15" s="11" customFormat="1" ht="12.95" customHeight="1">
      <c r="A46" s="32" t="s">
        <v>220</v>
      </c>
      <c r="B46" s="147">
        <v>1</v>
      </c>
      <c r="C46" s="269">
        <v>0</v>
      </c>
      <c r="D46" s="147">
        <v>141</v>
      </c>
      <c r="E46" s="147">
        <v>661</v>
      </c>
      <c r="F46" s="147">
        <v>1485</v>
      </c>
      <c r="G46" s="148">
        <v>293</v>
      </c>
      <c r="H46" s="148">
        <v>2003</v>
      </c>
      <c r="I46" s="39"/>
      <c r="J46" s="35"/>
      <c r="K46" s="16"/>
      <c r="L46" s="16"/>
      <c r="M46" s="16"/>
      <c r="N46" s="16"/>
      <c r="O46" s="16"/>
    </row>
    <row r="47" spans="1:15" s="11" customFormat="1" ht="14.25">
      <c r="A47" s="32" t="s">
        <v>306</v>
      </c>
      <c r="B47" s="148">
        <v>1</v>
      </c>
      <c r="C47" s="270">
        <v>0</v>
      </c>
      <c r="D47" s="148">
        <v>23</v>
      </c>
      <c r="E47" s="148">
        <v>1129</v>
      </c>
      <c r="F47" s="148">
        <v>1326</v>
      </c>
      <c r="G47" s="148">
        <v>175</v>
      </c>
      <c r="H47" s="148">
        <v>1516</v>
      </c>
      <c r="I47" s="39"/>
      <c r="J47" s="35"/>
      <c r="K47" s="16"/>
      <c r="L47" s="16"/>
      <c r="M47" s="16"/>
      <c r="N47" s="16"/>
      <c r="O47" s="16"/>
    </row>
    <row r="48" spans="1:15" s="11" customFormat="1" ht="12.95" customHeight="1">
      <c r="A48" s="32" t="s">
        <v>329</v>
      </c>
      <c r="B48" s="166">
        <v>1</v>
      </c>
      <c r="C48" s="269">
        <v>1</v>
      </c>
      <c r="D48" s="166">
        <v>11</v>
      </c>
      <c r="E48" s="166">
        <v>617</v>
      </c>
      <c r="F48" s="166">
        <v>0</v>
      </c>
      <c r="G48" s="166" t="s">
        <v>131</v>
      </c>
      <c r="H48" s="166">
        <v>671</v>
      </c>
      <c r="I48" s="39"/>
      <c r="J48" s="35"/>
      <c r="K48" s="16"/>
      <c r="L48" s="16"/>
      <c r="M48" s="16"/>
      <c r="N48" s="16"/>
      <c r="O48" s="16"/>
    </row>
    <row r="49" spans="1:15" s="11" customFormat="1" ht="12.95" customHeight="1">
      <c r="A49" s="32" t="s">
        <v>313</v>
      </c>
      <c r="B49" s="148">
        <v>1</v>
      </c>
      <c r="C49" s="271">
        <v>1</v>
      </c>
      <c r="D49" s="148">
        <v>3</v>
      </c>
      <c r="E49" s="148">
        <v>459</v>
      </c>
      <c r="F49" s="148">
        <v>574</v>
      </c>
      <c r="G49" s="148" t="s">
        <v>131</v>
      </c>
      <c r="H49" s="148">
        <v>577</v>
      </c>
      <c r="I49" s="41"/>
      <c r="J49" s="35"/>
      <c r="K49" s="16"/>
      <c r="L49" s="16"/>
      <c r="M49" s="16"/>
      <c r="N49" s="16"/>
      <c r="O49" s="16"/>
    </row>
    <row r="50" spans="1:15" s="11" customFormat="1">
      <c r="A50" s="191" t="s">
        <v>314</v>
      </c>
      <c r="B50" s="147">
        <v>1</v>
      </c>
      <c r="C50" s="269">
        <v>1</v>
      </c>
      <c r="D50" s="147">
        <v>10</v>
      </c>
      <c r="E50" s="147">
        <v>0</v>
      </c>
      <c r="F50" s="147">
        <v>228</v>
      </c>
      <c r="G50" s="148" t="s">
        <v>131</v>
      </c>
      <c r="H50" s="147">
        <v>232</v>
      </c>
      <c r="I50" s="41"/>
      <c r="J50" s="35"/>
      <c r="K50" s="16"/>
      <c r="L50" s="16"/>
      <c r="M50" s="16"/>
      <c r="N50" s="16"/>
      <c r="O50" s="16"/>
    </row>
    <row r="51" spans="1:15" s="11" customFormat="1" ht="12.95" customHeight="1">
      <c r="A51" s="32" t="s">
        <v>315</v>
      </c>
      <c r="B51" s="148">
        <v>1</v>
      </c>
      <c r="C51" s="274">
        <v>1</v>
      </c>
      <c r="D51" s="190">
        <v>8</v>
      </c>
      <c r="E51" s="148">
        <v>0</v>
      </c>
      <c r="F51" s="148">
        <v>0</v>
      </c>
      <c r="G51" s="148" t="s">
        <v>131</v>
      </c>
      <c r="H51" s="148">
        <v>82.2</v>
      </c>
      <c r="I51" s="39"/>
      <c r="J51" s="35"/>
      <c r="K51" s="16"/>
      <c r="L51" s="16"/>
      <c r="M51" s="16"/>
      <c r="N51" s="16"/>
      <c r="O51" s="16"/>
    </row>
    <row r="52" spans="1:15" s="11" customFormat="1" ht="12.95" customHeight="1">
      <c r="A52" s="32" t="s">
        <v>316</v>
      </c>
      <c r="B52" s="148">
        <v>1</v>
      </c>
      <c r="C52" s="269">
        <v>1</v>
      </c>
      <c r="D52" s="148">
        <v>34</v>
      </c>
      <c r="E52" s="148">
        <v>0</v>
      </c>
      <c r="F52" s="148">
        <v>0</v>
      </c>
      <c r="G52" s="148" t="s">
        <v>131</v>
      </c>
      <c r="H52" s="148">
        <v>67</v>
      </c>
      <c r="I52" s="39"/>
      <c r="J52" s="35"/>
      <c r="K52" s="16"/>
      <c r="L52" s="16"/>
      <c r="M52" s="16"/>
      <c r="N52" s="16"/>
      <c r="O52" s="16"/>
    </row>
    <row r="53" spans="1:15" s="11" customFormat="1" ht="12.95" customHeight="1">
      <c r="A53" s="32" t="s">
        <v>317</v>
      </c>
      <c r="B53" s="166">
        <v>1</v>
      </c>
      <c r="C53" s="269">
        <v>1</v>
      </c>
      <c r="D53" s="166">
        <v>19</v>
      </c>
      <c r="E53" s="166">
        <v>0</v>
      </c>
      <c r="F53" s="166">
        <v>0</v>
      </c>
      <c r="G53" s="166" t="s">
        <v>131</v>
      </c>
      <c r="H53" s="166">
        <v>36</v>
      </c>
      <c r="I53" s="39"/>
      <c r="J53" s="35"/>
      <c r="K53" s="16"/>
      <c r="L53" s="16"/>
      <c r="M53" s="16"/>
      <c r="N53" s="16"/>
      <c r="O53" s="16"/>
    </row>
    <row r="54" spans="1:15" s="11" customFormat="1" ht="12.95" customHeight="1">
      <c r="A54" s="32" t="s">
        <v>318</v>
      </c>
      <c r="B54" s="147">
        <v>1</v>
      </c>
      <c r="C54" s="269">
        <v>1</v>
      </c>
      <c r="D54" s="147">
        <v>32</v>
      </c>
      <c r="E54" s="148">
        <v>0</v>
      </c>
      <c r="F54" s="148">
        <v>0</v>
      </c>
      <c r="G54" s="148" t="s">
        <v>131</v>
      </c>
      <c r="H54" s="147">
        <v>31</v>
      </c>
      <c r="I54" s="39"/>
      <c r="J54" s="35"/>
      <c r="K54" s="16"/>
      <c r="L54" s="16"/>
      <c r="M54" s="16"/>
      <c r="N54" s="16"/>
      <c r="O54" s="16"/>
    </row>
    <row r="55" spans="1:15" s="11" customFormat="1" ht="12.95" customHeight="1">
      <c r="A55" s="32" t="s">
        <v>319</v>
      </c>
      <c r="B55" s="148">
        <v>1</v>
      </c>
      <c r="C55" s="269">
        <v>1</v>
      </c>
      <c r="D55" s="148">
        <v>3</v>
      </c>
      <c r="E55" s="148">
        <v>0</v>
      </c>
      <c r="F55" s="148">
        <v>0</v>
      </c>
      <c r="G55" s="148" t="s">
        <v>131</v>
      </c>
      <c r="H55" s="148">
        <v>2</v>
      </c>
      <c r="I55" s="39"/>
      <c r="J55" s="35"/>
      <c r="K55" s="16"/>
      <c r="L55" s="16"/>
      <c r="M55" s="16"/>
      <c r="N55" s="16"/>
      <c r="O55" s="16"/>
    </row>
    <row r="56" spans="1:15" s="11" customFormat="1" ht="12.95" customHeight="1">
      <c r="A56" s="32" t="s">
        <v>320</v>
      </c>
      <c r="B56" s="148">
        <v>1</v>
      </c>
      <c r="C56" s="269">
        <v>1</v>
      </c>
      <c r="D56" s="148">
        <v>0</v>
      </c>
      <c r="E56" s="148">
        <v>0</v>
      </c>
      <c r="F56" s="148">
        <v>0</v>
      </c>
      <c r="G56" s="148" t="s">
        <v>131</v>
      </c>
      <c r="H56" s="148">
        <v>1</v>
      </c>
      <c r="I56" s="39"/>
      <c r="J56" s="35"/>
      <c r="K56" s="16"/>
      <c r="L56" s="16"/>
      <c r="M56" s="16"/>
      <c r="N56" s="16"/>
      <c r="O56" s="16"/>
    </row>
    <row r="57" spans="1:15" s="11" customFormat="1" ht="12.95" customHeight="1">
      <c r="A57" s="32" t="s">
        <v>321</v>
      </c>
      <c r="B57" s="148" t="s">
        <v>132</v>
      </c>
      <c r="C57" s="269" t="s">
        <v>132</v>
      </c>
      <c r="D57" s="148" t="s">
        <v>132</v>
      </c>
      <c r="E57" s="148" t="s">
        <v>132</v>
      </c>
      <c r="F57" s="148" t="s">
        <v>132</v>
      </c>
      <c r="G57" s="148" t="s">
        <v>132</v>
      </c>
      <c r="H57" s="148" t="s">
        <v>132</v>
      </c>
      <c r="I57" s="39"/>
      <c r="J57" s="35"/>
      <c r="K57" s="16"/>
      <c r="L57" s="16"/>
      <c r="M57" s="16"/>
      <c r="N57" s="16"/>
      <c r="O57" s="16"/>
    </row>
    <row r="58" spans="1:15" s="11" customFormat="1" ht="12.95" customHeight="1">
      <c r="A58" s="191" t="s">
        <v>322</v>
      </c>
      <c r="B58" s="148" t="s">
        <v>132</v>
      </c>
      <c r="C58" s="269" t="s">
        <v>132</v>
      </c>
      <c r="D58" s="148" t="s">
        <v>132</v>
      </c>
      <c r="E58" s="148" t="s">
        <v>132</v>
      </c>
      <c r="F58" s="148" t="s">
        <v>132</v>
      </c>
      <c r="G58" s="148" t="s">
        <v>132</v>
      </c>
      <c r="H58" s="148" t="s">
        <v>132</v>
      </c>
      <c r="I58" s="39"/>
      <c r="J58" s="35"/>
      <c r="K58" s="16"/>
      <c r="L58" s="16"/>
      <c r="M58" s="16"/>
      <c r="N58" s="16"/>
      <c r="O58" s="16"/>
    </row>
    <row r="59" spans="1:15" s="11" customFormat="1" ht="12.95" customHeight="1">
      <c r="A59" s="191" t="s">
        <v>330</v>
      </c>
      <c r="B59" s="148" t="s">
        <v>132</v>
      </c>
      <c r="C59" s="269" t="s">
        <v>132</v>
      </c>
      <c r="D59" s="148" t="s">
        <v>132</v>
      </c>
      <c r="E59" s="148" t="s">
        <v>132</v>
      </c>
      <c r="F59" s="148" t="s">
        <v>132</v>
      </c>
      <c r="G59" s="148" t="s">
        <v>132</v>
      </c>
      <c r="H59" s="148" t="s">
        <v>132</v>
      </c>
      <c r="I59" s="39"/>
      <c r="J59" s="35"/>
      <c r="K59" s="16"/>
      <c r="L59" s="16"/>
      <c r="M59" s="16"/>
      <c r="N59" s="16"/>
      <c r="O59" s="16"/>
    </row>
    <row r="60" spans="1:15" s="11" customFormat="1" ht="12.95" customHeight="1">
      <c r="A60" s="32" t="s">
        <v>323</v>
      </c>
      <c r="B60" s="148" t="s">
        <v>132</v>
      </c>
      <c r="C60" s="269" t="s">
        <v>132</v>
      </c>
      <c r="D60" s="148" t="s">
        <v>132</v>
      </c>
      <c r="E60" s="148" t="s">
        <v>132</v>
      </c>
      <c r="F60" s="148" t="s">
        <v>132</v>
      </c>
      <c r="G60" s="148" t="s">
        <v>132</v>
      </c>
      <c r="H60" s="148" t="s">
        <v>132</v>
      </c>
      <c r="I60" s="39"/>
      <c r="J60" s="35"/>
      <c r="K60" s="16"/>
      <c r="L60" s="16"/>
      <c r="M60" s="16"/>
      <c r="N60" s="16"/>
      <c r="O60" s="16"/>
    </row>
    <row r="61" spans="1:15" s="11" customFormat="1" ht="12.95" customHeight="1">
      <c r="A61" s="32" t="s">
        <v>217</v>
      </c>
      <c r="B61" s="148" t="s">
        <v>132</v>
      </c>
      <c r="C61" s="269" t="s">
        <v>132</v>
      </c>
      <c r="D61" s="148" t="s">
        <v>132</v>
      </c>
      <c r="E61" s="148" t="s">
        <v>132</v>
      </c>
      <c r="F61" s="148" t="s">
        <v>132</v>
      </c>
      <c r="G61" s="148" t="s">
        <v>132</v>
      </c>
      <c r="H61" s="148" t="s">
        <v>132</v>
      </c>
      <c r="I61" s="39"/>
      <c r="J61" s="35"/>
      <c r="K61" s="16"/>
      <c r="L61" s="16"/>
      <c r="M61" s="16"/>
      <c r="N61" s="16"/>
      <c r="O61" s="16"/>
    </row>
    <row r="62" spans="1:15" s="11" customFormat="1" ht="12.95" customHeight="1">
      <c r="A62" s="32" t="s">
        <v>324</v>
      </c>
      <c r="B62" s="148" t="s">
        <v>132</v>
      </c>
      <c r="C62" s="269" t="s">
        <v>132</v>
      </c>
      <c r="D62" s="148" t="s">
        <v>132</v>
      </c>
      <c r="E62" s="148" t="s">
        <v>132</v>
      </c>
      <c r="F62" s="148" t="s">
        <v>132</v>
      </c>
      <c r="G62" s="148" t="s">
        <v>132</v>
      </c>
      <c r="H62" s="148" t="s">
        <v>132</v>
      </c>
      <c r="I62" s="39"/>
      <c r="J62" s="35"/>
      <c r="K62" s="16"/>
      <c r="L62" s="16"/>
      <c r="M62" s="16"/>
      <c r="N62" s="16"/>
      <c r="O62" s="16"/>
    </row>
    <row r="63" spans="1:15" s="11" customFormat="1" ht="12.95" customHeight="1">
      <c r="A63" s="32" t="s">
        <v>325</v>
      </c>
      <c r="B63" s="148" t="s">
        <v>132</v>
      </c>
      <c r="C63" s="269" t="s">
        <v>132</v>
      </c>
      <c r="D63" s="148" t="s">
        <v>132</v>
      </c>
      <c r="E63" s="148" t="s">
        <v>132</v>
      </c>
      <c r="F63" s="148" t="s">
        <v>132</v>
      </c>
      <c r="G63" s="148" t="s">
        <v>132</v>
      </c>
      <c r="H63" s="148" t="s">
        <v>132</v>
      </c>
      <c r="I63" s="39"/>
      <c r="J63" s="35"/>
      <c r="K63" s="16"/>
      <c r="L63" s="16"/>
      <c r="M63" s="16"/>
      <c r="N63" s="16"/>
      <c r="O63" s="16"/>
    </row>
    <row r="64" spans="1:15" s="11" customFormat="1" ht="12.95" customHeight="1">
      <c r="A64" s="32" t="s">
        <v>331</v>
      </c>
      <c r="B64" s="148" t="s">
        <v>132</v>
      </c>
      <c r="C64" s="269" t="s">
        <v>132</v>
      </c>
      <c r="D64" s="148" t="s">
        <v>132</v>
      </c>
      <c r="E64" s="148" t="s">
        <v>132</v>
      </c>
      <c r="F64" s="148" t="s">
        <v>132</v>
      </c>
      <c r="G64" s="148" t="s">
        <v>132</v>
      </c>
      <c r="H64" s="148" t="s">
        <v>132</v>
      </c>
      <c r="I64" s="39"/>
      <c r="J64" s="35"/>
      <c r="K64" s="16"/>
      <c r="L64" s="16"/>
      <c r="M64" s="16"/>
      <c r="N64" s="16"/>
      <c r="O64" s="16"/>
    </row>
    <row r="65" spans="1:15" s="11" customFormat="1" ht="12.95" customHeight="1">
      <c r="A65" s="32" t="s">
        <v>332</v>
      </c>
      <c r="B65" s="148" t="s">
        <v>132</v>
      </c>
      <c r="C65" s="269" t="s">
        <v>132</v>
      </c>
      <c r="D65" s="148" t="s">
        <v>132</v>
      </c>
      <c r="E65" s="148" t="s">
        <v>132</v>
      </c>
      <c r="F65" s="148" t="s">
        <v>132</v>
      </c>
      <c r="G65" s="148" t="s">
        <v>132</v>
      </c>
      <c r="H65" s="148" t="s">
        <v>132</v>
      </c>
      <c r="I65" s="39"/>
      <c r="J65" s="35"/>
      <c r="K65" s="16"/>
      <c r="L65" s="16"/>
      <c r="M65" s="16"/>
      <c r="N65" s="16"/>
      <c r="O65" s="16"/>
    </row>
    <row r="66" spans="1:15" s="11" customFormat="1" ht="12.95" customHeight="1">
      <c r="A66" s="32" t="s">
        <v>326</v>
      </c>
      <c r="B66" s="148" t="s">
        <v>132</v>
      </c>
      <c r="C66" s="269" t="s">
        <v>132</v>
      </c>
      <c r="D66" s="148" t="s">
        <v>132</v>
      </c>
      <c r="E66" s="148" t="s">
        <v>132</v>
      </c>
      <c r="F66" s="148" t="s">
        <v>132</v>
      </c>
      <c r="G66" s="148" t="s">
        <v>132</v>
      </c>
      <c r="H66" s="148" t="s">
        <v>132</v>
      </c>
      <c r="I66" s="39"/>
      <c r="J66" s="35"/>
      <c r="K66" s="16"/>
      <c r="L66" s="16"/>
      <c r="M66" s="16"/>
      <c r="N66" s="16"/>
      <c r="O66" s="16"/>
    </row>
    <row r="67" spans="1:15" s="11" customFormat="1" ht="12.95" customHeight="1">
      <c r="A67" s="32" t="s">
        <v>327</v>
      </c>
      <c r="B67" s="148" t="s">
        <v>132</v>
      </c>
      <c r="C67" s="269" t="s">
        <v>132</v>
      </c>
      <c r="D67" s="148" t="s">
        <v>132</v>
      </c>
      <c r="E67" s="148" t="s">
        <v>132</v>
      </c>
      <c r="F67" s="148" t="s">
        <v>132</v>
      </c>
      <c r="G67" s="148" t="s">
        <v>132</v>
      </c>
      <c r="H67" s="148" t="s">
        <v>132</v>
      </c>
      <c r="I67" s="39"/>
      <c r="J67" s="35"/>
      <c r="K67" s="16"/>
      <c r="L67" s="16"/>
      <c r="M67" s="16"/>
      <c r="N67" s="16"/>
      <c r="O67" s="16"/>
    </row>
    <row r="68" spans="1:15" s="11" customFormat="1" ht="12.95" customHeight="1">
      <c r="A68" s="133" t="s">
        <v>42</v>
      </c>
      <c r="B68" s="134">
        <f t="shared" ref="B68:H68" si="0">SUM(B6:B65)</f>
        <v>1650</v>
      </c>
      <c r="C68" s="220">
        <f t="shared" si="0"/>
        <v>560</v>
      </c>
      <c r="D68" s="134">
        <f t="shared" si="0"/>
        <v>37666.800000000003</v>
      </c>
      <c r="E68" s="134">
        <f t="shared" si="0"/>
        <v>2849269</v>
      </c>
      <c r="F68" s="134">
        <f t="shared" si="0"/>
        <v>2645673</v>
      </c>
      <c r="G68" s="134">
        <f t="shared" si="0"/>
        <v>412829</v>
      </c>
      <c r="H68" s="134">
        <f t="shared" si="0"/>
        <v>7360026.2000000002</v>
      </c>
      <c r="I68" s="26"/>
      <c r="J68" s="35"/>
      <c r="K68" s="16"/>
      <c r="L68" s="16"/>
      <c r="M68" s="16"/>
      <c r="N68" s="16"/>
      <c r="O68" s="16"/>
    </row>
    <row r="69" spans="1:15" ht="12.95" customHeight="1">
      <c r="A69" s="117" t="s">
        <v>58</v>
      </c>
      <c r="B69" s="135"/>
      <c r="C69" s="135"/>
      <c r="D69" s="135"/>
      <c r="E69" s="135"/>
      <c r="F69" s="135"/>
      <c r="G69" s="132"/>
      <c r="H69" s="135"/>
      <c r="I69" s="26"/>
      <c r="J69" s="18"/>
      <c r="K69" s="6"/>
      <c r="L69" s="6"/>
      <c r="M69" s="6"/>
      <c r="N69" s="6"/>
      <c r="O69" s="6"/>
    </row>
    <row r="70" spans="1:15" ht="19.5" customHeight="1">
      <c r="A70" s="136" t="s">
        <v>14</v>
      </c>
      <c r="B70" s="135"/>
      <c r="C70" s="135"/>
      <c r="D70" s="135"/>
      <c r="E70" s="135"/>
      <c r="F70" s="135"/>
      <c r="G70" s="132"/>
      <c r="H70" s="135"/>
      <c r="I70" s="26"/>
      <c r="J70" s="18"/>
      <c r="K70" s="6"/>
      <c r="L70" s="6"/>
      <c r="M70" s="6"/>
      <c r="N70" s="6"/>
      <c r="O70" s="6"/>
    </row>
    <row r="71" spans="1:15" ht="12.95" customHeight="1">
      <c r="A71" s="137" t="s">
        <v>187</v>
      </c>
      <c r="B71" s="135"/>
      <c r="C71" s="135"/>
      <c r="D71" s="135"/>
      <c r="E71" s="135"/>
      <c r="F71" s="135"/>
      <c r="G71" s="132"/>
      <c r="H71" s="135"/>
      <c r="I71" s="26"/>
      <c r="J71" s="18"/>
      <c r="K71" s="6"/>
      <c r="L71" s="6"/>
      <c r="M71" s="6"/>
      <c r="N71" s="6"/>
      <c r="O71" s="6"/>
    </row>
    <row r="72" spans="1:15" ht="12.95" customHeight="1">
      <c r="A72" s="137" t="s">
        <v>188</v>
      </c>
      <c r="B72" s="135"/>
      <c r="C72" s="135"/>
      <c r="D72" s="135"/>
      <c r="E72" s="135"/>
      <c r="F72" s="135"/>
      <c r="G72" s="132"/>
      <c r="H72" s="135"/>
      <c r="I72" s="26"/>
      <c r="J72" s="18"/>
      <c r="K72" s="6"/>
      <c r="L72" s="6"/>
      <c r="M72" s="6"/>
      <c r="N72" s="6"/>
      <c r="O72" s="6"/>
    </row>
    <row r="73" spans="1:15" ht="12.95" customHeight="1">
      <c r="A73" s="138" t="s">
        <v>289</v>
      </c>
      <c r="B73" s="135"/>
      <c r="C73" s="135"/>
      <c r="D73" s="135"/>
      <c r="E73" s="135"/>
      <c r="F73" s="135"/>
      <c r="G73" s="132"/>
      <c r="H73" s="135"/>
      <c r="I73" s="26"/>
      <c r="J73" s="18"/>
      <c r="K73" s="6"/>
      <c r="L73" s="6"/>
      <c r="M73" s="6"/>
      <c r="N73" s="6"/>
      <c r="O73" s="6"/>
    </row>
    <row r="74" spans="1:15" ht="12.95" customHeight="1">
      <c r="A74" s="138" t="s">
        <v>189</v>
      </c>
      <c r="B74" s="135"/>
      <c r="C74" s="135"/>
      <c r="D74" s="135"/>
      <c r="E74" s="135"/>
      <c r="F74" s="135"/>
      <c r="G74" s="132"/>
      <c r="H74" s="139"/>
      <c r="I74" s="25"/>
      <c r="J74" s="18"/>
      <c r="K74" s="6"/>
      <c r="L74" s="6"/>
      <c r="M74" s="6"/>
      <c r="N74" s="6"/>
      <c r="O74" s="6"/>
    </row>
    <row r="75" spans="1:15" ht="12.95" customHeight="1">
      <c r="A75" s="44"/>
      <c r="B75" s="139"/>
      <c r="C75" s="139"/>
      <c r="D75" s="139"/>
      <c r="E75" s="139"/>
      <c r="F75" s="139"/>
      <c r="G75" s="140"/>
      <c r="H75" s="44"/>
      <c r="I75" s="25"/>
      <c r="J75" s="6"/>
      <c r="K75" s="6"/>
      <c r="L75" s="6"/>
      <c r="M75" s="6"/>
      <c r="N75" s="6"/>
      <c r="O75" s="6"/>
    </row>
    <row r="76" spans="1:15" ht="12.95" customHeight="1">
      <c r="A76" s="101" t="s">
        <v>15</v>
      </c>
      <c r="B76" s="44"/>
      <c r="C76" s="44"/>
      <c r="D76" s="44"/>
      <c r="E76" s="44"/>
      <c r="F76" s="44"/>
      <c r="G76" s="124"/>
      <c r="H76" s="44"/>
      <c r="K76" s="6"/>
      <c r="L76" s="6"/>
      <c r="M76" s="6"/>
      <c r="N76" s="6"/>
      <c r="O76" s="6"/>
    </row>
    <row r="77" spans="1:15">
      <c r="A77" s="117" t="s">
        <v>125</v>
      </c>
      <c r="B77" s="119"/>
      <c r="C77" s="119"/>
      <c r="D77" s="119"/>
      <c r="E77" s="119"/>
      <c r="F77" s="119"/>
      <c r="G77" s="141"/>
      <c r="H77" s="44"/>
      <c r="I77" s="50"/>
      <c r="J77" s="51"/>
      <c r="K77" s="6"/>
      <c r="L77" s="6"/>
      <c r="M77" s="6"/>
      <c r="N77" s="6"/>
      <c r="O77" s="6"/>
    </row>
    <row r="78" spans="1:15">
      <c r="A78" s="118" t="s">
        <v>190</v>
      </c>
      <c r="B78" s="119"/>
      <c r="C78" s="119"/>
      <c r="D78" s="119"/>
      <c r="E78" s="119"/>
      <c r="F78" s="119"/>
      <c r="G78" s="141"/>
      <c r="H78" s="44"/>
      <c r="I78" s="19"/>
      <c r="J78" s="30"/>
      <c r="K78" s="6"/>
      <c r="L78" s="6"/>
      <c r="M78" s="6"/>
      <c r="N78" s="6"/>
      <c r="O78" s="6"/>
    </row>
    <row r="79" spans="1:15">
      <c r="A79" s="117" t="s">
        <v>126</v>
      </c>
      <c r="B79" s="119"/>
      <c r="C79" s="119"/>
      <c r="D79" s="119"/>
      <c r="E79" s="119"/>
      <c r="F79" s="119"/>
      <c r="G79" s="141"/>
      <c r="H79" s="44"/>
      <c r="I79" s="19"/>
      <c r="J79" s="30"/>
      <c r="K79" s="6"/>
      <c r="L79" s="6"/>
      <c r="M79" s="6"/>
      <c r="N79" s="6"/>
      <c r="O79" s="6"/>
    </row>
    <row r="80" spans="1:15">
      <c r="A80" s="117" t="s">
        <v>17</v>
      </c>
      <c r="B80" s="119"/>
      <c r="C80" s="119"/>
      <c r="D80" s="119"/>
      <c r="E80" s="119"/>
      <c r="F80" s="119"/>
      <c r="G80" s="141"/>
      <c r="H80" s="44"/>
      <c r="I80" s="19"/>
      <c r="J80" s="30"/>
      <c r="K80" s="6"/>
      <c r="L80" s="6"/>
      <c r="M80" s="6"/>
      <c r="N80" s="6"/>
      <c r="O80" s="6"/>
    </row>
    <row r="81" spans="1:15">
      <c r="A81" s="117" t="s">
        <v>130</v>
      </c>
      <c r="B81" s="119"/>
      <c r="C81" s="119"/>
      <c r="D81" s="119"/>
      <c r="E81" s="119"/>
      <c r="F81" s="119"/>
      <c r="G81" s="141"/>
      <c r="H81" s="44"/>
      <c r="I81" s="19"/>
      <c r="J81" s="30"/>
      <c r="K81" s="6"/>
      <c r="L81" s="6"/>
      <c r="M81" s="6"/>
      <c r="N81" s="6"/>
      <c r="O81" s="6"/>
    </row>
    <row r="82" spans="1:15">
      <c r="A82" s="66" t="s">
        <v>221</v>
      </c>
      <c r="B82" s="101"/>
      <c r="C82" s="101"/>
      <c r="D82" s="101"/>
      <c r="E82" s="101"/>
      <c r="F82" s="101"/>
      <c r="G82" s="141"/>
      <c r="H82" s="44"/>
      <c r="I82" s="19"/>
      <c r="J82" s="30"/>
      <c r="K82" s="6"/>
      <c r="L82" s="6"/>
      <c r="M82" s="6"/>
      <c r="N82" s="6"/>
      <c r="O82" s="6"/>
    </row>
    <row r="83" spans="1:15">
      <c r="A83" s="142" t="s">
        <v>191</v>
      </c>
      <c r="B83" s="101"/>
      <c r="C83" s="101"/>
      <c r="D83" s="101"/>
      <c r="E83" s="101"/>
      <c r="F83" s="101"/>
      <c r="G83" s="141"/>
      <c r="H83" s="121"/>
      <c r="I83" s="43"/>
      <c r="J83" s="6"/>
      <c r="K83" s="6"/>
      <c r="L83" s="6"/>
      <c r="M83" s="6"/>
      <c r="N83" s="6"/>
      <c r="O83" s="6"/>
    </row>
    <row r="84" spans="1:15">
      <c r="A84" s="23" t="s">
        <v>333</v>
      </c>
      <c r="B84" s="101"/>
      <c r="C84" s="101"/>
      <c r="D84" s="101"/>
      <c r="E84" s="101"/>
      <c r="F84" s="101"/>
      <c r="G84" s="141"/>
      <c r="H84" s="121"/>
      <c r="I84" s="43"/>
      <c r="J84" s="6"/>
      <c r="K84" s="6"/>
      <c r="L84" s="6"/>
      <c r="M84" s="6"/>
      <c r="N84" s="6"/>
      <c r="O84" s="6"/>
    </row>
    <row r="85" spans="1:15" ht="12.75" customHeight="1">
      <c r="A85" s="25" t="s">
        <v>335</v>
      </c>
      <c r="B85" s="143"/>
      <c r="C85" s="143"/>
      <c r="D85" s="143"/>
      <c r="E85" s="143"/>
      <c r="F85" s="143"/>
      <c r="G85" s="143"/>
      <c r="H85" s="44"/>
      <c r="I85" s="6"/>
      <c r="J85" s="6"/>
      <c r="K85" s="6"/>
      <c r="L85" s="6"/>
      <c r="M85" s="6"/>
      <c r="N85" s="6"/>
      <c r="O85" s="6"/>
    </row>
    <row r="86" spans="1:15">
      <c r="A86" s="25" t="s">
        <v>334</v>
      </c>
      <c r="B86" s="143"/>
      <c r="C86" s="143"/>
      <c r="D86" s="143"/>
      <c r="E86" s="143"/>
      <c r="F86" s="143"/>
      <c r="G86" s="143"/>
      <c r="H86" s="44"/>
      <c r="I86" s="6"/>
      <c r="J86" s="6"/>
      <c r="K86" s="6"/>
      <c r="L86" s="6"/>
      <c r="M86" s="6"/>
      <c r="N86" s="6"/>
      <c r="O86" s="6"/>
    </row>
    <row r="87" spans="1:15" ht="12.95" customHeight="1">
      <c r="A87" s="144" t="s">
        <v>231</v>
      </c>
      <c r="B87" s="6"/>
      <c r="C87" s="6"/>
      <c r="G87"/>
      <c r="I87" s="6"/>
      <c r="J87" s="6"/>
      <c r="K87" s="6"/>
      <c r="L87" s="6"/>
      <c r="M87" s="6"/>
      <c r="N87" s="6"/>
      <c r="O87" s="6"/>
    </row>
    <row r="88" spans="1:15">
      <c r="A88" s="144" t="s">
        <v>336</v>
      </c>
      <c r="B88" s="119"/>
      <c r="C88" s="119"/>
      <c r="D88" s="119"/>
      <c r="E88" s="119"/>
      <c r="F88" s="119"/>
      <c r="G88" s="141"/>
      <c r="H88" s="44"/>
      <c r="I88" s="19"/>
      <c r="J88" s="30"/>
      <c r="K88" s="6"/>
      <c r="L88" s="6"/>
      <c r="M88" s="6"/>
      <c r="N88" s="6"/>
      <c r="O88" s="6"/>
    </row>
    <row r="89" spans="1:15">
      <c r="A89" s="275" t="s">
        <v>337</v>
      </c>
      <c r="B89" s="119"/>
      <c r="C89" s="119"/>
      <c r="D89" s="119"/>
      <c r="E89" s="119"/>
      <c r="F89" s="119"/>
      <c r="G89" s="141"/>
      <c r="H89" s="44"/>
      <c r="I89" s="19"/>
      <c r="J89" s="30"/>
      <c r="K89" s="6"/>
      <c r="L89" s="6"/>
      <c r="M89" s="6"/>
      <c r="N89" s="6"/>
      <c r="O89" s="6"/>
    </row>
    <row r="90" spans="1:15">
      <c r="A90" s="193" t="s">
        <v>339</v>
      </c>
      <c r="B90" s="101"/>
      <c r="C90" s="101"/>
      <c r="D90" s="101"/>
      <c r="E90" s="101"/>
      <c r="F90" s="101"/>
      <c r="G90" s="141"/>
      <c r="H90" s="44"/>
      <c r="I90" s="19"/>
      <c r="J90" s="30"/>
      <c r="K90" s="6"/>
      <c r="L90" s="6"/>
      <c r="M90" s="6"/>
      <c r="N90" s="6"/>
      <c r="O90" s="6"/>
    </row>
    <row r="91" spans="1:15">
      <c r="A91" s="66" t="s">
        <v>338</v>
      </c>
      <c r="B91" s="6"/>
      <c r="C91" s="6"/>
      <c r="G91"/>
      <c r="I91" s="6"/>
      <c r="J91" s="6"/>
      <c r="K91" s="6"/>
      <c r="L91" s="6"/>
      <c r="M91" s="6"/>
      <c r="N91" s="6"/>
      <c r="O91" s="6"/>
    </row>
    <row r="92" spans="1:15" ht="12.95" customHeight="1">
      <c r="A92" s="117" t="s">
        <v>340</v>
      </c>
      <c r="B92" s="6"/>
      <c r="C92" s="6"/>
      <c r="G92"/>
      <c r="I92" s="6"/>
      <c r="J92" s="6"/>
      <c r="K92" s="6"/>
      <c r="L92" s="6"/>
      <c r="M92" s="6"/>
      <c r="N92" s="6"/>
      <c r="O92" s="6"/>
    </row>
    <row r="93" spans="1:15" ht="12.95" customHeight="1">
      <c r="A93" s="188" t="s">
        <v>341</v>
      </c>
      <c r="B93" s="6"/>
      <c r="C93" s="6"/>
      <c r="G93"/>
      <c r="I93" s="6"/>
      <c r="J93" s="6"/>
      <c r="K93" s="6"/>
      <c r="L93" s="6"/>
      <c r="M93" s="6"/>
      <c r="N93" s="6"/>
      <c r="O93" s="6"/>
    </row>
    <row r="94" spans="1:15" ht="12.95" customHeight="1">
      <c r="A94" s="145" t="s">
        <v>342</v>
      </c>
      <c r="B94" s="6"/>
      <c r="C94" s="6"/>
      <c r="G94"/>
      <c r="I94" s="6"/>
      <c r="J94" s="6"/>
      <c r="K94" s="6"/>
      <c r="L94" s="6"/>
      <c r="M94" s="6"/>
      <c r="N94" s="6"/>
      <c r="O94" s="6"/>
    </row>
    <row r="95" spans="1:15" ht="12.95" customHeight="1">
      <c r="A95" s="145" t="s">
        <v>343</v>
      </c>
      <c r="B95" s="6"/>
      <c r="C95" s="6"/>
      <c r="G95"/>
      <c r="I95" s="6"/>
      <c r="J95" s="6"/>
      <c r="K95" s="6"/>
      <c r="L95" s="6"/>
      <c r="M95" s="6"/>
      <c r="N95" s="6"/>
      <c r="O95" s="6"/>
    </row>
    <row r="96" spans="1:15" ht="12.95" customHeight="1">
      <c r="A96" s="145" t="s">
        <v>344</v>
      </c>
      <c r="B96" s="6"/>
      <c r="C96" s="6"/>
      <c r="G96"/>
      <c r="I96" s="6"/>
      <c r="J96" s="6"/>
      <c r="K96" s="6"/>
      <c r="L96" s="6"/>
      <c r="M96" s="6"/>
      <c r="N96" s="6"/>
      <c r="O96" s="6"/>
    </row>
    <row r="97" spans="1:15" ht="6" customHeight="1">
      <c r="A97" s="145"/>
      <c r="B97" s="6"/>
      <c r="C97" s="6"/>
      <c r="G97"/>
      <c r="I97" s="6"/>
      <c r="J97" s="6"/>
      <c r="K97" s="6"/>
      <c r="L97" s="6"/>
      <c r="M97" s="6"/>
      <c r="N97" s="6"/>
      <c r="O97" s="6"/>
    </row>
    <row r="98" spans="1:15" ht="12.95" customHeight="1">
      <c r="A98" s="194" t="s">
        <v>222</v>
      </c>
      <c r="B98" s="25"/>
      <c r="C98" s="25"/>
      <c r="D98" s="30"/>
      <c r="E98" s="30"/>
      <c r="F98" s="30"/>
      <c r="G98" s="30"/>
      <c r="I98" s="6"/>
      <c r="J98" s="6"/>
      <c r="K98" s="6"/>
      <c r="L98" s="6"/>
      <c r="M98" s="6"/>
      <c r="N98" s="6"/>
      <c r="O98" s="6"/>
    </row>
    <row r="99" spans="1:15">
      <c r="A99" s="25" t="s">
        <v>345</v>
      </c>
      <c r="B99" s="146"/>
      <c r="C99" s="146"/>
      <c r="D99" s="146"/>
      <c r="E99" s="146"/>
      <c r="F99" s="146"/>
      <c r="G99" s="124"/>
      <c r="H99" s="44"/>
      <c r="I99" s="6"/>
      <c r="J99" s="6"/>
      <c r="K99" s="6"/>
      <c r="L99" s="6"/>
      <c r="M99" s="6"/>
      <c r="N99" s="6"/>
      <c r="O99" s="6"/>
    </row>
    <row r="100" spans="1:15" ht="12.95" customHeight="1">
      <c r="A100" s="25"/>
      <c r="I100" s="6"/>
      <c r="J100" s="6"/>
      <c r="K100" s="6"/>
      <c r="L100" s="6"/>
      <c r="M100" s="6"/>
      <c r="N100" s="6"/>
      <c r="O100" s="6"/>
    </row>
    <row r="101" spans="1:15" ht="12.95" customHeight="1">
      <c r="A101" s="118" t="s">
        <v>16</v>
      </c>
      <c r="I101" s="6"/>
      <c r="J101" s="6"/>
      <c r="K101" s="6"/>
      <c r="L101" s="6"/>
      <c r="M101" s="6"/>
      <c r="N101" s="6"/>
      <c r="O101" s="6"/>
    </row>
    <row r="102" spans="1:15" ht="15" customHeight="1">
      <c r="A102" s="118" t="s">
        <v>18</v>
      </c>
      <c r="I102" s="6"/>
      <c r="J102" s="6"/>
      <c r="K102" s="6"/>
      <c r="L102" s="6"/>
      <c r="M102" s="6"/>
      <c r="N102" s="6"/>
      <c r="O102" s="6"/>
    </row>
    <row r="103" spans="1:15" ht="15" customHeight="1">
      <c r="I103" s="6"/>
      <c r="J103" s="6"/>
      <c r="K103" s="6"/>
      <c r="L103" s="6"/>
      <c r="M103" s="6"/>
      <c r="N103" s="6"/>
      <c r="O103" s="6"/>
    </row>
    <row r="104" spans="1:15">
      <c r="I104" s="6"/>
      <c r="J104" s="6"/>
      <c r="K104" s="6"/>
      <c r="L104" s="6"/>
      <c r="M104" s="6"/>
      <c r="N104" s="6"/>
      <c r="O104" s="6"/>
    </row>
    <row r="105" spans="1:15">
      <c r="I105" s="6"/>
      <c r="J105" s="6"/>
      <c r="K105" s="6"/>
      <c r="L105" s="6"/>
      <c r="M105" s="6"/>
      <c r="N105" s="6"/>
      <c r="O105" s="6"/>
    </row>
    <row r="106" spans="1:15">
      <c r="I106" s="6"/>
      <c r="J106" s="6"/>
      <c r="K106" s="6"/>
      <c r="L106" s="6"/>
      <c r="M106" s="6"/>
      <c r="N106" s="6"/>
      <c r="O106" s="6"/>
    </row>
    <row r="107" spans="1:15">
      <c r="I107" s="6"/>
      <c r="J107" s="6"/>
      <c r="K107" s="6"/>
      <c r="L107" s="6"/>
      <c r="M107" s="6"/>
      <c r="N107" s="6"/>
      <c r="O107" s="6"/>
    </row>
    <row r="108" spans="1:15">
      <c r="I108" s="6"/>
      <c r="J108" s="6"/>
      <c r="K108" s="6"/>
      <c r="L108" s="6"/>
      <c r="M108" s="6"/>
      <c r="N108" s="6"/>
      <c r="O108" s="6"/>
    </row>
    <row r="109" spans="1:15">
      <c r="I109" s="6"/>
      <c r="J109" s="6"/>
      <c r="K109" s="6"/>
      <c r="L109" s="6"/>
      <c r="M109" s="6"/>
      <c r="N109" s="6"/>
      <c r="O109" s="6"/>
    </row>
    <row r="110" spans="1:15">
      <c r="I110" s="6"/>
      <c r="J110" s="6"/>
      <c r="K110" s="6"/>
      <c r="L110" s="6"/>
      <c r="M110" s="6"/>
      <c r="N110" s="6"/>
      <c r="O110" s="6"/>
    </row>
    <row r="111" spans="1:15">
      <c r="I111" s="6"/>
      <c r="J111" s="6"/>
      <c r="K111" s="6"/>
      <c r="L111" s="6"/>
      <c r="M111" s="6"/>
      <c r="N111" s="6"/>
      <c r="O111" s="6"/>
    </row>
    <row r="112" spans="1:15">
      <c r="I112" s="6"/>
      <c r="J112" s="6"/>
      <c r="K112" s="6"/>
      <c r="L112" s="6"/>
      <c r="M112" s="6"/>
      <c r="N112" s="6"/>
      <c r="O112" s="6"/>
    </row>
    <row r="113" spans="1:15">
      <c r="A113" t="s">
        <v>0</v>
      </c>
      <c r="I113" s="6"/>
      <c r="J113" s="6"/>
      <c r="K113" s="6"/>
      <c r="L113" s="6"/>
      <c r="M113" s="6"/>
      <c r="N113" s="6"/>
      <c r="O113" s="6"/>
    </row>
    <row r="114" spans="1:15">
      <c r="I114" s="6"/>
      <c r="J114" s="6"/>
      <c r="K114" s="6"/>
      <c r="L114" s="6"/>
      <c r="M114" s="6"/>
      <c r="N114" s="6"/>
      <c r="O114" s="6"/>
    </row>
    <row r="115" spans="1:15">
      <c r="A115" t="s">
        <v>0</v>
      </c>
      <c r="I115" s="6"/>
      <c r="J115" s="6"/>
      <c r="K115" s="6"/>
      <c r="L115" s="6"/>
      <c r="M115" s="6"/>
      <c r="N115" s="6"/>
      <c r="O115" s="6"/>
    </row>
    <row r="116" spans="1:15">
      <c r="I116" s="6"/>
      <c r="J116" s="6"/>
      <c r="K116" s="6"/>
      <c r="L116" s="6"/>
      <c r="M116" s="6"/>
      <c r="N116" s="6"/>
      <c r="O116" s="6"/>
    </row>
    <row r="117" spans="1:15">
      <c r="I117" s="6"/>
      <c r="J117" s="6"/>
      <c r="K117" s="6"/>
      <c r="L117" s="6"/>
      <c r="M117" s="6"/>
      <c r="N117" s="6"/>
      <c r="O117" s="6"/>
    </row>
    <row r="118" spans="1:15">
      <c r="I118" s="6"/>
      <c r="J118" s="6"/>
      <c r="K118" s="6"/>
      <c r="L118" s="6"/>
      <c r="M118" s="6"/>
      <c r="N118" s="6"/>
      <c r="O118" s="6"/>
    </row>
    <row r="119" spans="1:15">
      <c r="I119" s="6"/>
      <c r="J119" s="6"/>
      <c r="K119" s="6"/>
      <c r="L119" s="6"/>
      <c r="M119" s="6"/>
      <c r="N119" s="6"/>
      <c r="O119" s="6"/>
    </row>
    <row r="120" spans="1:15">
      <c r="I120" s="6"/>
      <c r="J120" s="6"/>
      <c r="K120" s="6"/>
      <c r="L120" s="6"/>
      <c r="M120" s="6"/>
      <c r="N120" s="6"/>
      <c r="O120" s="6"/>
    </row>
    <row r="121" spans="1:15">
      <c r="I121" s="6"/>
      <c r="J121" s="6"/>
      <c r="K121" s="6"/>
      <c r="L121" s="6"/>
      <c r="M121" s="6"/>
      <c r="N121" s="6"/>
      <c r="O121" s="6"/>
    </row>
    <row r="122" spans="1:15">
      <c r="I122" s="6"/>
      <c r="J122" s="6"/>
      <c r="K122" s="6"/>
      <c r="L122" s="6"/>
      <c r="M122" s="6"/>
      <c r="N122" s="6"/>
      <c r="O122" s="6"/>
    </row>
    <row r="123" spans="1:15">
      <c r="I123" s="6"/>
      <c r="J123" s="6"/>
      <c r="K123" s="6"/>
      <c r="L123" s="6"/>
      <c r="M123" s="6"/>
      <c r="N123" s="6"/>
      <c r="O123" s="6"/>
    </row>
    <row r="124" spans="1:15">
      <c r="I124" s="6"/>
      <c r="J124" s="6"/>
      <c r="K124" s="6"/>
      <c r="L124" s="6"/>
      <c r="M124" s="6"/>
      <c r="N124" s="6"/>
      <c r="O124" s="6"/>
    </row>
    <row r="125" spans="1:15">
      <c r="I125" s="6"/>
      <c r="J125" s="6"/>
      <c r="K125" s="6"/>
      <c r="L125" s="6"/>
      <c r="M125" s="6"/>
      <c r="N125" s="6"/>
      <c r="O125" s="6"/>
    </row>
    <row r="126" spans="1:15">
      <c r="I126" s="6"/>
      <c r="J126" s="6"/>
      <c r="K126" s="6"/>
      <c r="L126" s="6"/>
      <c r="M126" s="6"/>
      <c r="N126" s="6"/>
      <c r="O126" s="6"/>
    </row>
    <row r="127" spans="1:15">
      <c r="I127" s="6"/>
      <c r="J127" s="6"/>
      <c r="K127" s="6"/>
      <c r="L127" s="6"/>
      <c r="M127" s="6"/>
      <c r="N127" s="6"/>
      <c r="O127" s="6"/>
    </row>
    <row r="128" spans="1:15">
      <c r="I128" s="6"/>
      <c r="J128" s="6"/>
      <c r="K128" s="6"/>
      <c r="L128" s="6"/>
      <c r="M128" s="6"/>
      <c r="N128" s="6"/>
      <c r="O128" s="6"/>
    </row>
    <row r="129" spans="9:15">
      <c r="I129" s="6"/>
      <c r="J129" s="6"/>
      <c r="K129" s="6"/>
      <c r="L129" s="6"/>
      <c r="M129" s="6"/>
      <c r="N129" s="6"/>
      <c r="O129" s="6"/>
    </row>
    <row r="130" spans="9:15">
      <c r="I130" s="6"/>
      <c r="J130" s="6"/>
      <c r="K130" s="6"/>
      <c r="L130" s="6"/>
      <c r="M130" s="6"/>
      <c r="N130" s="6"/>
      <c r="O130" s="6"/>
    </row>
    <row r="131" spans="9:15">
      <c r="I131" s="6"/>
      <c r="J131" s="6"/>
      <c r="K131" s="6"/>
      <c r="L131" s="6"/>
      <c r="M131" s="6"/>
      <c r="N131" s="6"/>
      <c r="O131" s="6"/>
    </row>
    <row r="132" spans="9:15">
      <c r="I132" s="6"/>
      <c r="J132" s="6"/>
      <c r="K132" s="6"/>
      <c r="L132" s="6"/>
      <c r="M132" s="6"/>
      <c r="N132" s="6"/>
      <c r="O132" s="6"/>
    </row>
    <row r="133" spans="9:15">
      <c r="I133" s="6"/>
      <c r="J133" s="6"/>
      <c r="K133" s="6"/>
      <c r="L133" s="6"/>
      <c r="M133" s="6"/>
      <c r="N133" s="6"/>
      <c r="O133" s="6"/>
    </row>
    <row r="134" spans="9:15">
      <c r="I134" s="6"/>
      <c r="J134" s="6"/>
      <c r="K134" s="6"/>
      <c r="L134" s="6"/>
      <c r="M134" s="6"/>
      <c r="N134" s="6"/>
      <c r="O134" s="6"/>
    </row>
    <row r="135" spans="9:15">
      <c r="I135" s="6"/>
      <c r="J135" s="6"/>
      <c r="K135" s="6"/>
      <c r="L135" s="6"/>
      <c r="M135" s="6"/>
      <c r="N135" s="6"/>
      <c r="O135" s="6"/>
    </row>
    <row r="136" spans="9:15">
      <c r="I136" s="6"/>
      <c r="J136" s="6"/>
      <c r="K136" s="6"/>
      <c r="L136" s="6"/>
      <c r="M136" s="6"/>
      <c r="N136" s="6"/>
      <c r="O136" s="6"/>
    </row>
    <row r="137" spans="9:15">
      <c r="I137" s="6"/>
      <c r="J137" s="6"/>
      <c r="K137" s="6"/>
      <c r="L137" s="6"/>
      <c r="M137" s="6"/>
      <c r="N137" s="6"/>
      <c r="O137" s="6"/>
    </row>
    <row r="138" spans="9:15">
      <c r="I138" s="6"/>
      <c r="J138" s="6"/>
      <c r="K138" s="6"/>
      <c r="L138" s="6"/>
      <c r="M138" s="6"/>
      <c r="N138" s="6"/>
      <c r="O138" s="6"/>
    </row>
    <row r="139" spans="9:15">
      <c r="I139" s="6"/>
      <c r="J139" s="6"/>
      <c r="K139" s="6"/>
      <c r="L139" s="6"/>
      <c r="M139" s="6"/>
      <c r="N139" s="6"/>
      <c r="O139" s="6"/>
    </row>
    <row r="140" spans="9:15">
      <c r="I140" s="6"/>
      <c r="J140" s="6"/>
      <c r="K140" s="6"/>
      <c r="L140" s="6"/>
      <c r="M140" s="6"/>
      <c r="N140" s="6"/>
      <c r="O140" s="6"/>
    </row>
    <row r="141" spans="9:15">
      <c r="I141" s="6"/>
      <c r="J141" s="6"/>
      <c r="K141" s="6"/>
      <c r="L141" s="6"/>
      <c r="M141" s="6"/>
      <c r="N141" s="6"/>
      <c r="O141" s="6"/>
    </row>
    <row r="142" spans="9:15">
      <c r="I142" s="6"/>
      <c r="J142" s="6"/>
      <c r="K142" s="6"/>
      <c r="L142" s="6"/>
      <c r="M142" s="6"/>
      <c r="N142" s="6"/>
      <c r="O142" s="6"/>
    </row>
    <row r="143" spans="9:15">
      <c r="I143" s="6"/>
      <c r="J143" s="6"/>
      <c r="K143" s="6"/>
      <c r="L143" s="6"/>
      <c r="M143" s="6"/>
      <c r="N143" s="6"/>
      <c r="O143" s="6"/>
    </row>
    <row r="144" spans="9:15">
      <c r="I144" s="6"/>
      <c r="J144" s="6"/>
      <c r="K144" s="6"/>
      <c r="L144" s="6"/>
      <c r="M144" s="6"/>
      <c r="N144" s="6"/>
      <c r="O144" s="6"/>
    </row>
    <row r="145" spans="9:15">
      <c r="I145" s="6"/>
      <c r="J145" s="6"/>
      <c r="K145" s="6"/>
      <c r="L145" s="6"/>
      <c r="M145" s="6"/>
      <c r="N145" s="6"/>
      <c r="O145" s="6"/>
    </row>
    <row r="146" spans="9:15">
      <c r="I146" s="6"/>
      <c r="J146" s="6"/>
      <c r="K146" s="6"/>
      <c r="L146" s="6"/>
      <c r="M146" s="6"/>
      <c r="N146" s="6"/>
      <c r="O146" s="6"/>
    </row>
    <row r="147" spans="9:15">
      <c r="I147" s="6"/>
      <c r="J147" s="6"/>
      <c r="K147" s="6"/>
      <c r="L147" s="6"/>
      <c r="M147" s="6"/>
      <c r="N147" s="6"/>
      <c r="O147" s="6"/>
    </row>
    <row r="148" spans="9:15">
      <c r="I148" s="6"/>
      <c r="J148" s="6"/>
      <c r="K148" s="6"/>
      <c r="L148" s="6"/>
      <c r="M148" s="6"/>
      <c r="N148" s="6"/>
      <c r="O148" s="6"/>
    </row>
    <row r="149" spans="9:15">
      <c r="I149" s="6"/>
      <c r="J149" s="6"/>
      <c r="K149" s="6"/>
      <c r="L149" s="6"/>
      <c r="M149" s="6"/>
      <c r="N149" s="6"/>
      <c r="O149" s="6"/>
    </row>
    <row r="150" spans="9:15">
      <c r="I150" s="6"/>
      <c r="J150" s="6"/>
      <c r="K150" s="6"/>
      <c r="L150" s="6"/>
      <c r="M150" s="6"/>
      <c r="N150" s="6"/>
      <c r="O150" s="6"/>
    </row>
    <row r="151" spans="9:15">
      <c r="I151" s="6"/>
      <c r="J151" s="6"/>
      <c r="K151" s="6"/>
      <c r="L151" s="6"/>
      <c r="M151" s="6"/>
      <c r="N151" s="6"/>
      <c r="O151" s="6"/>
    </row>
    <row r="152" spans="9:15">
      <c r="I152" s="6"/>
      <c r="J152" s="6"/>
      <c r="K152" s="6"/>
      <c r="L152" s="6"/>
      <c r="M152" s="6"/>
      <c r="N152" s="6"/>
      <c r="O152" s="6"/>
    </row>
    <row r="153" spans="9:15">
      <c r="I153" s="6"/>
      <c r="J153" s="6"/>
      <c r="K153" s="6"/>
      <c r="L153" s="6"/>
      <c r="M153" s="6"/>
      <c r="N153" s="6"/>
      <c r="O153" s="6"/>
    </row>
    <row r="154" spans="9:15">
      <c r="I154" s="6"/>
      <c r="J154" s="6"/>
      <c r="K154" s="6"/>
      <c r="L154" s="6"/>
      <c r="M154" s="6"/>
      <c r="N154" s="6"/>
      <c r="O154" s="6"/>
    </row>
    <row r="155" spans="9:15">
      <c r="I155" s="6"/>
      <c r="J155" s="6"/>
      <c r="K155" s="6"/>
      <c r="L155" s="6"/>
      <c r="M155" s="6"/>
      <c r="N155" s="6"/>
      <c r="O155" s="6"/>
    </row>
    <row r="156" spans="9:15">
      <c r="I156" s="6"/>
      <c r="J156" s="6"/>
      <c r="K156" s="6"/>
      <c r="L156" s="6"/>
      <c r="M156" s="6"/>
      <c r="N156" s="6"/>
      <c r="O156" s="6"/>
    </row>
    <row r="157" spans="9:15">
      <c r="I157" s="6"/>
      <c r="J157" s="6"/>
      <c r="K157" s="6"/>
      <c r="L157" s="6"/>
      <c r="M157" s="6"/>
      <c r="N157" s="6"/>
      <c r="O157" s="6"/>
    </row>
    <row r="158" spans="9:15">
      <c r="I158" s="6"/>
      <c r="J158" s="6"/>
      <c r="K158" s="6"/>
      <c r="L158" s="6"/>
      <c r="M158" s="6"/>
      <c r="N158" s="6"/>
      <c r="O158" s="6"/>
    </row>
    <row r="159" spans="9:15">
      <c r="I159" s="6"/>
      <c r="J159" s="6"/>
      <c r="K159" s="6"/>
      <c r="L159" s="6"/>
      <c r="M159" s="6"/>
      <c r="N159" s="6"/>
      <c r="O159" s="6"/>
    </row>
    <row r="160" spans="9:15">
      <c r="I160" s="6"/>
      <c r="J160" s="6"/>
      <c r="K160" s="6"/>
      <c r="L160" s="6"/>
      <c r="M160" s="6"/>
      <c r="N160" s="6"/>
      <c r="O160" s="6"/>
    </row>
    <row r="161" spans="9:15">
      <c r="I161" s="6"/>
      <c r="J161" s="6"/>
      <c r="K161" s="6"/>
      <c r="L161" s="6"/>
      <c r="M161" s="6"/>
      <c r="N161" s="6"/>
      <c r="O161" s="6"/>
    </row>
    <row r="162" spans="9:15">
      <c r="I162" s="6"/>
      <c r="J162" s="6"/>
      <c r="K162" s="6"/>
      <c r="L162" s="6"/>
      <c r="M162" s="6"/>
      <c r="N162" s="6"/>
      <c r="O162" s="6"/>
    </row>
    <row r="163" spans="9:15">
      <c r="I163" s="6"/>
      <c r="J163" s="6"/>
      <c r="K163" s="6"/>
      <c r="L163" s="6"/>
      <c r="M163" s="6"/>
      <c r="N163" s="6"/>
      <c r="O163" s="6"/>
    </row>
    <row r="164" spans="9:15">
      <c r="I164" s="6"/>
      <c r="J164" s="6"/>
      <c r="K164" s="6"/>
      <c r="L164" s="6"/>
      <c r="M164" s="6"/>
      <c r="N164" s="6"/>
      <c r="O164" s="6"/>
    </row>
    <row r="165" spans="9:15">
      <c r="I165" s="6"/>
      <c r="J165" s="6"/>
      <c r="K165" s="6"/>
      <c r="L165" s="6"/>
      <c r="M165" s="6"/>
      <c r="N165" s="6"/>
      <c r="O165" s="6"/>
    </row>
    <row r="166" spans="9:15">
      <c r="I166" s="6"/>
      <c r="J166" s="6"/>
      <c r="K166" s="6"/>
      <c r="L166" s="6"/>
      <c r="M166" s="6"/>
      <c r="N166" s="6"/>
      <c r="O166" s="6"/>
    </row>
    <row r="167" spans="9:15">
      <c r="I167" s="6"/>
      <c r="J167" s="6"/>
      <c r="K167" s="6"/>
      <c r="L167" s="6"/>
      <c r="M167" s="6"/>
      <c r="N167" s="6"/>
      <c r="O167" s="6"/>
    </row>
    <row r="168" spans="9:15">
      <c r="I168" s="6"/>
      <c r="J168" s="6"/>
      <c r="K168" s="6"/>
      <c r="L168" s="6"/>
      <c r="M168" s="6"/>
      <c r="N168" s="6"/>
      <c r="O168" s="6"/>
    </row>
    <row r="169" spans="9:15">
      <c r="I169" s="6"/>
      <c r="J169" s="6"/>
      <c r="K169" s="6"/>
      <c r="L169" s="6"/>
      <c r="M169" s="6"/>
      <c r="N169" s="6"/>
      <c r="O169" s="6"/>
    </row>
    <row r="170" spans="9:15">
      <c r="I170" s="6"/>
      <c r="J170" s="6"/>
      <c r="K170" s="6"/>
      <c r="L170" s="6"/>
      <c r="M170" s="6"/>
      <c r="N170" s="6"/>
      <c r="O170" s="6"/>
    </row>
    <row r="171" spans="9:15">
      <c r="I171" s="6"/>
      <c r="J171" s="6"/>
      <c r="K171" s="6"/>
      <c r="L171" s="6"/>
      <c r="M171" s="6"/>
      <c r="N171" s="6"/>
      <c r="O171" s="6"/>
    </row>
    <row r="172" spans="9:15">
      <c r="I172" s="6"/>
      <c r="J172" s="6"/>
      <c r="K172" s="6"/>
      <c r="L172" s="6"/>
      <c r="M172" s="6"/>
      <c r="N172" s="6"/>
      <c r="O172" s="6"/>
    </row>
    <row r="173" spans="9:15">
      <c r="I173" s="6"/>
      <c r="J173" s="6"/>
      <c r="K173" s="6"/>
      <c r="L173" s="6"/>
      <c r="M173" s="6"/>
      <c r="N173" s="6"/>
      <c r="O173" s="6"/>
    </row>
    <row r="174" spans="9:15">
      <c r="I174" s="6"/>
      <c r="J174" s="6"/>
      <c r="K174" s="6"/>
      <c r="L174" s="6"/>
      <c r="M174" s="6"/>
      <c r="N174" s="6"/>
      <c r="O174" s="6"/>
    </row>
    <row r="175" spans="9:15">
      <c r="I175" s="6"/>
      <c r="J175" s="6"/>
      <c r="K175" s="6"/>
      <c r="L175" s="6"/>
      <c r="M175" s="6"/>
      <c r="N175" s="6"/>
      <c r="O175" s="6"/>
    </row>
    <row r="176" spans="9:15">
      <c r="I176" s="6"/>
      <c r="J176" s="6"/>
      <c r="K176" s="6"/>
      <c r="L176" s="6"/>
      <c r="M176" s="6"/>
      <c r="N176" s="6"/>
      <c r="O176" s="6"/>
    </row>
    <row r="177" spans="9:15">
      <c r="I177" s="6"/>
      <c r="J177" s="6"/>
      <c r="K177" s="6"/>
      <c r="L177" s="6"/>
      <c r="M177" s="6"/>
      <c r="N177" s="6"/>
      <c r="O177" s="6"/>
    </row>
    <row r="178" spans="9:15">
      <c r="I178" s="6"/>
      <c r="J178" s="6"/>
      <c r="K178" s="6"/>
      <c r="L178" s="6"/>
      <c r="M178" s="6"/>
      <c r="N178" s="6"/>
      <c r="O178" s="6"/>
    </row>
    <row r="179" spans="9:15">
      <c r="I179" s="6"/>
      <c r="J179" s="6"/>
      <c r="K179" s="6"/>
      <c r="L179" s="6"/>
      <c r="M179" s="6"/>
      <c r="N179" s="6"/>
      <c r="O179" s="6"/>
    </row>
    <row r="180" spans="9:15">
      <c r="I180" s="6"/>
      <c r="J180" s="6"/>
      <c r="K180" s="6"/>
      <c r="L180" s="6"/>
      <c r="M180" s="6"/>
      <c r="N180" s="6"/>
      <c r="O180" s="6"/>
    </row>
    <row r="181" spans="9:15">
      <c r="I181" s="6"/>
      <c r="J181" s="6"/>
      <c r="K181" s="6"/>
      <c r="L181" s="6"/>
      <c r="M181" s="6"/>
      <c r="N181" s="6"/>
      <c r="O181" s="6"/>
    </row>
    <row r="182" spans="9:15">
      <c r="I182" s="6"/>
      <c r="J182" s="6"/>
      <c r="K182" s="6"/>
      <c r="L182" s="6"/>
      <c r="M182" s="6"/>
      <c r="N182" s="6"/>
      <c r="O182" s="6"/>
    </row>
    <row r="183" spans="9:15">
      <c r="I183" s="6"/>
      <c r="J183" s="6"/>
      <c r="K183" s="6"/>
      <c r="L183" s="6"/>
      <c r="M183" s="6"/>
      <c r="N183" s="6"/>
      <c r="O183" s="6"/>
    </row>
    <row r="184" spans="9:15">
      <c r="I184" s="6"/>
      <c r="J184" s="6"/>
      <c r="K184" s="6"/>
      <c r="L184" s="6"/>
      <c r="M184" s="6"/>
      <c r="N184" s="6"/>
      <c r="O184" s="6"/>
    </row>
    <row r="185" spans="9:15">
      <c r="I185" s="6"/>
      <c r="J185" s="6"/>
      <c r="K185" s="6"/>
      <c r="L185" s="6"/>
      <c r="M185" s="6"/>
      <c r="N185" s="6"/>
      <c r="O185" s="6"/>
    </row>
    <row r="186" spans="9:15">
      <c r="I186" s="6"/>
      <c r="J186" s="6"/>
      <c r="K186" s="6"/>
      <c r="L186" s="6"/>
      <c r="M186" s="6"/>
      <c r="N186" s="6"/>
      <c r="O186" s="6"/>
    </row>
    <row r="187" spans="9:15">
      <c r="I187" s="6"/>
      <c r="J187" s="6"/>
      <c r="K187" s="6"/>
      <c r="L187" s="6"/>
      <c r="M187" s="6"/>
      <c r="N187" s="6"/>
      <c r="O187" s="6"/>
    </row>
    <row r="188" spans="9:15">
      <c r="I188" s="6"/>
      <c r="J188" s="6"/>
      <c r="K188" s="6"/>
      <c r="L188" s="6"/>
      <c r="M188" s="6"/>
      <c r="N188" s="6"/>
      <c r="O188" s="6"/>
    </row>
    <row r="189" spans="9:15">
      <c r="I189" s="6"/>
      <c r="J189" s="6"/>
      <c r="K189" s="6"/>
      <c r="L189" s="6"/>
      <c r="M189" s="6"/>
      <c r="N189" s="6"/>
      <c r="O189" s="6"/>
    </row>
    <row r="190" spans="9:15">
      <c r="I190" s="6"/>
      <c r="J190" s="6"/>
      <c r="K190" s="6"/>
      <c r="L190" s="6"/>
      <c r="M190" s="6"/>
      <c r="N190" s="6"/>
      <c r="O190" s="6"/>
    </row>
    <row r="191" spans="9:15">
      <c r="I191" s="6"/>
      <c r="J191" s="6"/>
      <c r="K191" s="6"/>
      <c r="L191" s="6"/>
      <c r="M191" s="6"/>
      <c r="N191" s="6"/>
      <c r="O191" s="6"/>
    </row>
    <row r="192" spans="9:15">
      <c r="I192" s="6"/>
      <c r="J192" s="6"/>
      <c r="K192" s="6"/>
      <c r="L192" s="6"/>
      <c r="M192" s="6"/>
      <c r="N192" s="6"/>
      <c r="O192" s="6"/>
    </row>
    <row r="193" spans="9:15">
      <c r="I193" s="6"/>
      <c r="J193" s="6"/>
      <c r="K193" s="6"/>
      <c r="L193" s="6"/>
      <c r="M193" s="6"/>
      <c r="N193" s="6"/>
      <c r="O193" s="6"/>
    </row>
    <row r="194" spans="9:15">
      <c r="I194" s="6"/>
      <c r="J194" s="6"/>
      <c r="K194" s="6"/>
      <c r="L194" s="6"/>
      <c r="M194" s="6"/>
      <c r="N194" s="6"/>
      <c r="O194" s="6"/>
    </row>
    <row r="195" spans="9:15">
      <c r="I195" s="6"/>
      <c r="J195" s="6"/>
      <c r="K195" s="6"/>
      <c r="L195" s="6"/>
      <c r="M195" s="6"/>
      <c r="N195" s="6"/>
      <c r="O195" s="6"/>
    </row>
    <row r="196" spans="9:15">
      <c r="I196" s="6"/>
      <c r="J196" s="6"/>
      <c r="K196" s="6"/>
      <c r="L196" s="6"/>
      <c r="M196" s="6"/>
      <c r="N196" s="6"/>
      <c r="O196" s="6"/>
    </row>
    <row r="197" spans="9:15">
      <c r="I197" s="6"/>
      <c r="J197" s="6"/>
      <c r="K197" s="6"/>
      <c r="L197" s="6"/>
      <c r="M197" s="6"/>
      <c r="N197" s="6"/>
      <c r="O197" s="6"/>
    </row>
    <row r="198" spans="9:15">
      <c r="I198" s="6"/>
      <c r="J198" s="6"/>
      <c r="K198" s="6"/>
      <c r="L198" s="6"/>
      <c r="M198" s="6"/>
      <c r="N198" s="6"/>
      <c r="O198" s="6"/>
    </row>
    <row r="199" spans="9:15">
      <c r="I199" s="6"/>
      <c r="J199" s="6"/>
      <c r="K199" s="6"/>
      <c r="L199" s="6"/>
      <c r="M199" s="6"/>
      <c r="N199" s="6"/>
      <c r="O199" s="6"/>
    </row>
    <row r="200" spans="9:15">
      <c r="I200" s="6"/>
      <c r="J200" s="6"/>
      <c r="K200" s="6"/>
      <c r="L200" s="6"/>
      <c r="M200" s="6"/>
      <c r="N200" s="6"/>
      <c r="O200" s="6"/>
    </row>
    <row r="201" spans="9:15">
      <c r="I201" s="6"/>
      <c r="J201" s="6"/>
      <c r="K201" s="6"/>
      <c r="L201" s="6"/>
      <c r="M201" s="6"/>
      <c r="N201" s="6"/>
      <c r="O201" s="6"/>
    </row>
    <row r="202" spans="9:15">
      <c r="I202" s="6"/>
      <c r="J202" s="6"/>
      <c r="K202" s="6"/>
      <c r="L202" s="6"/>
      <c r="M202" s="6"/>
      <c r="N202" s="6"/>
      <c r="O202" s="6"/>
    </row>
    <row r="203" spans="9:15">
      <c r="I203" s="6"/>
      <c r="J203" s="6"/>
      <c r="K203" s="6"/>
      <c r="L203" s="6"/>
      <c r="M203" s="6"/>
      <c r="N203" s="6"/>
      <c r="O203" s="6"/>
    </row>
    <row r="204" spans="9:15">
      <c r="I204" s="6"/>
      <c r="J204" s="6"/>
      <c r="K204" s="6"/>
      <c r="L204" s="6"/>
      <c r="M204" s="6"/>
      <c r="N204" s="6"/>
      <c r="O204" s="6"/>
    </row>
    <row r="205" spans="9:15">
      <c r="I205" s="6"/>
      <c r="J205" s="6"/>
      <c r="K205" s="6"/>
      <c r="L205" s="6"/>
      <c r="M205" s="6"/>
      <c r="N205" s="6"/>
      <c r="O205" s="6"/>
    </row>
    <row r="206" spans="9:15">
      <c r="I206" s="6"/>
      <c r="J206" s="6"/>
      <c r="K206" s="6"/>
      <c r="L206" s="6"/>
      <c r="M206" s="6"/>
      <c r="N206" s="6"/>
      <c r="O206" s="6"/>
    </row>
    <row r="207" spans="9:15">
      <c r="I207" s="6"/>
      <c r="J207" s="6"/>
      <c r="K207" s="6"/>
      <c r="L207" s="6"/>
      <c r="M207" s="6"/>
      <c r="N207" s="6"/>
      <c r="O207" s="6"/>
    </row>
    <row r="208" spans="9:15">
      <c r="I208" s="6"/>
      <c r="J208" s="6"/>
      <c r="K208" s="6"/>
      <c r="L208" s="6"/>
      <c r="M208" s="6"/>
      <c r="N208" s="6"/>
      <c r="O208" s="6"/>
    </row>
    <row r="209" spans="9:15">
      <c r="I209" s="6"/>
      <c r="J209" s="6"/>
      <c r="K209" s="6"/>
      <c r="L209" s="6"/>
      <c r="M209" s="6"/>
      <c r="N209" s="6"/>
      <c r="O209" s="6"/>
    </row>
    <row r="210" spans="9:15">
      <c r="I210" s="6"/>
      <c r="J210" s="6"/>
      <c r="K210" s="6"/>
      <c r="L210" s="6"/>
      <c r="M210" s="6"/>
      <c r="N210" s="6"/>
      <c r="O210" s="6"/>
    </row>
    <row r="211" spans="9:15">
      <c r="I211" s="6"/>
      <c r="J211" s="6"/>
      <c r="K211" s="6"/>
      <c r="L211" s="6"/>
      <c r="M211" s="6"/>
      <c r="N211" s="6"/>
      <c r="O211" s="6"/>
    </row>
    <row r="212" spans="9:15">
      <c r="I212" s="6"/>
      <c r="J212" s="6"/>
      <c r="K212" s="6"/>
      <c r="L212" s="6"/>
      <c r="M212" s="6"/>
      <c r="N212" s="6"/>
      <c r="O212" s="6"/>
    </row>
    <row r="213" spans="9:15">
      <c r="I213" s="6"/>
      <c r="J213" s="6"/>
      <c r="K213" s="6"/>
      <c r="L213" s="6"/>
      <c r="M213" s="6"/>
      <c r="N213" s="6"/>
      <c r="O213" s="6"/>
    </row>
    <row r="214" spans="9:15">
      <c r="I214" s="6"/>
      <c r="J214" s="6"/>
      <c r="K214" s="6"/>
      <c r="L214" s="6"/>
      <c r="M214" s="6"/>
      <c r="N214" s="6"/>
      <c r="O214" s="6"/>
    </row>
    <row r="215" spans="9:15">
      <c r="I215" s="6"/>
      <c r="J215" s="6"/>
      <c r="K215" s="6"/>
      <c r="L215" s="6"/>
      <c r="M215" s="6"/>
      <c r="N215" s="6"/>
      <c r="O215" s="6"/>
    </row>
    <row r="216" spans="9:15">
      <c r="I216" s="6"/>
      <c r="J216" s="6"/>
      <c r="K216" s="6"/>
      <c r="L216" s="6"/>
      <c r="M216" s="6"/>
      <c r="N216" s="6"/>
      <c r="O216" s="6"/>
    </row>
    <row r="217" spans="9:15">
      <c r="I217" s="6"/>
      <c r="J217" s="6"/>
      <c r="K217" s="6"/>
      <c r="L217" s="6"/>
      <c r="M217" s="6"/>
      <c r="N217" s="6"/>
      <c r="O217" s="6"/>
    </row>
    <row r="218" spans="9:15">
      <c r="I218" s="6"/>
      <c r="J218" s="6"/>
      <c r="K218" s="6"/>
      <c r="L218" s="6"/>
      <c r="M218" s="6"/>
      <c r="N218" s="6"/>
      <c r="O218" s="6"/>
    </row>
    <row r="219" spans="9:15">
      <c r="I219" s="6"/>
      <c r="J219" s="6"/>
      <c r="K219" s="6"/>
      <c r="L219" s="6"/>
      <c r="M219" s="6"/>
      <c r="N219" s="6"/>
      <c r="O219" s="6"/>
    </row>
    <row r="220" spans="9:15">
      <c r="I220" s="6"/>
      <c r="J220" s="6"/>
      <c r="K220" s="6"/>
      <c r="L220" s="6"/>
      <c r="M220" s="6"/>
      <c r="N220" s="6"/>
      <c r="O220" s="6"/>
    </row>
    <row r="221" spans="9:15">
      <c r="I221" s="6"/>
      <c r="J221" s="6"/>
      <c r="K221" s="6"/>
      <c r="L221" s="6"/>
      <c r="M221" s="6"/>
      <c r="N221" s="6"/>
      <c r="O221" s="6"/>
    </row>
    <row r="222" spans="9:15">
      <c r="I222" s="6"/>
      <c r="J222" s="6"/>
      <c r="K222" s="6"/>
      <c r="L222" s="6"/>
      <c r="M222" s="6"/>
      <c r="N222" s="6"/>
      <c r="O222" s="6"/>
    </row>
    <row r="223" spans="9:15">
      <c r="I223" s="6"/>
      <c r="J223" s="6"/>
      <c r="K223" s="6"/>
      <c r="L223" s="6"/>
      <c r="M223" s="6"/>
      <c r="N223" s="6"/>
      <c r="O223" s="6"/>
    </row>
    <row r="224" spans="9:15">
      <c r="I224" s="6"/>
      <c r="J224" s="6"/>
      <c r="K224" s="6"/>
      <c r="L224" s="6"/>
      <c r="M224" s="6"/>
      <c r="N224" s="6"/>
      <c r="O224" s="6"/>
    </row>
    <row r="225" spans="9:15">
      <c r="I225" s="6"/>
      <c r="J225" s="6"/>
      <c r="K225" s="6"/>
      <c r="L225" s="6"/>
      <c r="M225" s="6"/>
      <c r="N225" s="6"/>
      <c r="O225" s="6"/>
    </row>
    <row r="226" spans="9:15">
      <c r="I226" s="6"/>
      <c r="J226" s="6"/>
      <c r="K226" s="6"/>
      <c r="L226" s="6"/>
      <c r="M226" s="6"/>
      <c r="N226" s="6"/>
      <c r="O226" s="6"/>
    </row>
    <row r="227" spans="9:15">
      <c r="I227" s="6"/>
      <c r="J227" s="6"/>
      <c r="K227" s="6"/>
      <c r="L227" s="6"/>
      <c r="M227" s="6"/>
      <c r="N227" s="6"/>
      <c r="O227" s="6"/>
    </row>
    <row r="228" spans="9:15">
      <c r="I228" s="6"/>
      <c r="J228" s="6"/>
      <c r="K228" s="6"/>
      <c r="L228" s="6"/>
      <c r="M228" s="6"/>
      <c r="N228" s="6"/>
      <c r="O228" s="6"/>
    </row>
    <row r="229" spans="9:15">
      <c r="I229" s="6"/>
      <c r="J229" s="6"/>
      <c r="K229" s="6"/>
      <c r="L229" s="6"/>
      <c r="M229" s="6"/>
      <c r="N229" s="6"/>
      <c r="O229" s="6"/>
    </row>
    <row r="230" spans="9:15">
      <c r="I230" s="6"/>
      <c r="J230" s="6"/>
      <c r="K230" s="6"/>
      <c r="L230" s="6"/>
      <c r="M230" s="6"/>
      <c r="N230" s="6"/>
      <c r="O230" s="6"/>
    </row>
    <row r="231" spans="9:15">
      <c r="I231" s="6"/>
      <c r="J231" s="6"/>
      <c r="K231" s="6"/>
      <c r="L231" s="6"/>
      <c r="M231" s="6"/>
      <c r="N231" s="6"/>
      <c r="O231" s="6"/>
    </row>
    <row r="232" spans="9:15">
      <c r="I232" s="6"/>
      <c r="J232" s="6"/>
      <c r="K232" s="6"/>
      <c r="L232" s="6"/>
      <c r="M232" s="6"/>
      <c r="N232" s="6"/>
      <c r="O232" s="6"/>
    </row>
    <row r="233" spans="9:15">
      <c r="I233" s="6"/>
      <c r="J233" s="6"/>
      <c r="K233" s="6"/>
      <c r="L233" s="6"/>
      <c r="M233" s="6"/>
      <c r="N233" s="6"/>
      <c r="O233" s="6"/>
    </row>
    <row r="234" spans="9:15">
      <c r="I234" s="6"/>
      <c r="J234" s="6"/>
      <c r="K234" s="6"/>
      <c r="L234" s="6"/>
      <c r="M234" s="6"/>
      <c r="N234" s="6"/>
      <c r="O234" s="6"/>
    </row>
    <row r="235" spans="9:15">
      <c r="I235" s="6"/>
      <c r="J235" s="6"/>
      <c r="K235" s="6"/>
      <c r="L235" s="6"/>
      <c r="M235" s="6"/>
      <c r="N235" s="6"/>
      <c r="O235" s="6"/>
    </row>
    <row r="236" spans="9:15">
      <c r="I236" s="6"/>
      <c r="J236" s="6"/>
      <c r="K236" s="6"/>
      <c r="L236" s="6"/>
      <c r="M236" s="6"/>
      <c r="N236" s="6"/>
      <c r="O236" s="6"/>
    </row>
    <row r="237" spans="9:15">
      <c r="I237" s="6"/>
      <c r="J237" s="6"/>
      <c r="K237" s="6"/>
      <c r="L237" s="6"/>
      <c r="M237" s="6"/>
      <c r="N237" s="6"/>
      <c r="O237" s="6"/>
    </row>
    <row r="238" spans="9:15">
      <c r="I238" s="6"/>
      <c r="J238" s="6"/>
      <c r="K238" s="6"/>
      <c r="L238" s="6"/>
      <c r="M238" s="6"/>
      <c r="N238" s="6"/>
      <c r="O238" s="6"/>
    </row>
    <row r="239" spans="9:15">
      <c r="I239" s="6"/>
      <c r="J239" s="6"/>
      <c r="K239" s="6"/>
      <c r="L239" s="6"/>
      <c r="M239" s="6"/>
      <c r="N239" s="6"/>
      <c r="O239" s="6"/>
    </row>
    <row r="240" spans="9:15">
      <c r="I240" s="6"/>
      <c r="J240" s="6"/>
      <c r="K240" s="6"/>
      <c r="L240" s="6"/>
      <c r="M240" s="6"/>
      <c r="N240" s="6"/>
      <c r="O240" s="6"/>
    </row>
    <row r="241" spans="9:15">
      <c r="I241" s="6"/>
      <c r="J241" s="6"/>
      <c r="K241" s="6"/>
      <c r="L241" s="6"/>
      <c r="M241" s="6"/>
      <c r="N241" s="6"/>
      <c r="O241" s="6"/>
    </row>
    <row r="242" spans="9:15">
      <c r="I242" s="6"/>
      <c r="J242" s="6"/>
      <c r="K242" s="6"/>
      <c r="L242" s="6"/>
      <c r="M242" s="6"/>
      <c r="N242" s="6"/>
      <c r="O242" s="6"/>
    </row>
    <row r="243" spans="9:15">
      <c r="I243" s="6"/>
      <c r="J243" s="6"/>
      <c r="K243" s="6"/>
      <c r="L243" s="6"/>
      <c r="M243" s="6"/>
      <c r="N243" s="6"/>
      <c r="O243" s="6"/>
    </row>
    <row r="244" spans="9:15">
      <c r="I244" s="6"/>
      <c r="J244" s="6"/>
      <c r="K244" s="6"/>
      <c r="L244" s="6"/>
      <c r="M244" s="6"/>
      <c r="N244" s="6"/>
      <c r="O244" s="6"/>
    </row>
    <row r="245" spans="9:15">
      <c r="I245" s="6"/>
      <c r="J245" s="6"/>
      <c r="K245" s="6"/>
      <c r="L245" s="6"/>
      <c r="M245" s="6"/>
      <c r="N245" s="6"/>
      <c r="O245" s="6"/>
    </row>
    <row r="246" spans="9:15">
      <c r="I246" s="6"/>
      <c r="J246" s="6"/>
      <c r="K246" s="6"/>
      <c r="L246" s="6"/>
      <c r="M246" s="6"/>
      <c r="N246" s="6"/>
      <c r="O246" s="6"/>
    </row>
    <row r="247" spans="9:15">
      <c r="I247" s="6"/>
      <c r="J247" s="6"/>
      <c r="K247" s="6"/>
      <c r="L247" s="6"/>
      <c r="M247" s="6"/>
      <c r="N247" s="6"/>
      <c r="O247" s="6"/>
    </row>
    <row r="248" spans="9:15">
      <c r="I248" s="6"/>
      <c r="J248" s="6"/>
      <c r="K248" s="6"/>
      <c r="L248" s="6"/>
      <c r="M248" s="6"/>
      <c r="N248" s="6"/>
      <c r="O248" s="6"/>
    </row>
    <row r="249" spans="9:15">
      <c r="I249" s="6"/>
      <c r="J249" s="6"/>
      <c r="K249" s="6"/>
      <c r="L249" s="6"/>
      <c r="M249" s="6"/>
      <c r="N249" s="6"/>
      <c r="O249" s="6"/>
    </row>
    <row r="250" spans="9:15">
      <c r="I250" s="6"/>
      <c r="J250" s="6"/>
      <c r="K250" s="6"/>
      <c r="L250" s="6"/>
      <c r="M250" s="6"/>
      <c r="N250" s="6"/>
      <c r="O250" s="6"/>
    </row>
    <row r="251" spans="9:15">
      <c r="I251" s="6"/>
      <c r="J251" s="6"/>
      <c r="K251" s="6"/>
      <c r="L251" s="6"/>
      <c r="M251" s="6"/>
      <c r="N251" s="6"/>
      <c r="O251" s="6"/>
    </row>
    <row r="252" spans="9:15">
      <c r="I252" s="6"/>
      <c r="J252" s="6"/>
      <c r="K252" s="6"/>
      <c r="L252" s="6"/>
      <c r="M252" s="6"/>
      <c r="N252" s="6"/>
      <c r="O252" s="6"/>
    </row>
    <row r="253" spans="9:15">
      <c r="I253" s="6"/>
      <c r="J253" s="6"/>
      <c r="K253" s="6"/>
      <c r="L253" s="6"/>
      <c r="M253" s="6"/>
      <c r="N253" s="6"/>
      <c r="O253" s="6"/>
    </row>
    <row r="254" spans="9:15">
      <c r="I254" s="6"/>
      <c r="J254" s="6"/>
      <c r="K254" s="6"/>
      <c r="L254" s="6"/>
      <c r="M254" s="6"/>
      <c r="N254" s="6"/>
      <c r="O254" s="6"/>
    </row>
    <row r="255" spans="9:15">
      <c r="I255" s="6"/>
      <c r="J255" s="6"/>
      <c r="K255" s="6"/>
      <c r="L255" s="6"/>
      <c r="M255" s="6"/>
      <c r="N255" s="6"/>
      <c r="O255" s="6"/>
    </row>
    <row r="256" spans="9:15">
      <c r="I256" s="6"/>
      <c r="J256" s="6"/>
      <c r="K256" s="6"/>
      <c r="L256" s="6"/>
      <c r="M256" s="6"/>
      <c r="N256" s="6"/>
      <c r="O256" s="6"/>
    </row>
    <row r="257" spans="9:15">
      <c r="I257" s="6"/>
      <c r="J257" s="6"/>
      <c r="K257" s="6"/>
      <c r="L257" s="6"/>
      <c r="M257" s="6"/>
      <c r="N257" s="6"/>
      <c r="O257" s="6"/>
    </row>
    <row r="258" spans="9:15">
      <c r="I258" s="6"/>
      <c r="J258" s="6"/>
      <c r="K258" s="6"/>
      <c r="L258" s="6"/>
      <c r="M258" s="6"/>
      <c r="N258" s="6"/>
      <c r="O258" s="6"/>
    </row>
    <row r="259" spans="9:15">
      <c r="I259" s="6"/>
      <c r="J259" s="6"/>
      <c r="K259" s="6"/>
      <c r="L259" s="6"/>
      <c r="M259" s="6"/>
      <c r="N259" s="6"/>
      <c r="O259" s="6"/>
    </row>
    <row r="260" spans="9:15">
      <c r="I260" s="6"/>
      <c r="J260" s="6"/>
      <c r="K260" s="6"/>
      <c r="L260" s="6"/>
      <c r="M260" s="6"/>
      <c r="N260" s="6"/>
      <c r="O260" s="6"/>
    </row>
    <row r="261" spans="9:15">
      <c r="I261" s="6"/>
      <c r="J261" s="6"/>
      <c r="K261" s="6"/>
      <c r="L261" s="6"/>
      <c r="M261" s="6"/>
      <c r="N261" s="6"/>
      <c r="O261" s="6"/>
    </row>
    <row r="262" spans="9:15">
      <c r="I262" s="6"/>
      <c r="J262" s="6"/>
      <c r="K262" s="6"/>
      <c r="L262" s="6"/>
      <c r="M262" s="6"/>
      <c r="N262" s="6"/>
      <c r="O262" s="6"/>
    </row>
    <row r="263" spans="9:15">
      <c r="I263" s="6"/>
      <c r="J263" s="6"/>
      <c r="K263" s="6"/>
      <c r="L263" s="6"/>
      <c r="M263" s="6"/>
      <c r="N263" s="6"/>
      <c r="O263" s="6"/>
    </row>
    <row r="264" spans="9:15">
      <c r="I264" s="6"/>
      <c r="J264" s="6"/>
      <c r="K264" s="6"/>
      <c r="L264" s="6"/>
      <c r="M264" s="6"/>
      <c r="N264" s="6"/>
      <c r="O264" s="6"/>
    </row>
    <row r="265" spans="9:15">
      <c r="I265" s="6"/>
      <c r="J265" s="6"/>
      <c r="K265" s="6"/>
      <c r="L265" s="6"/>
      <c r="M265" s="6"/>
      <c r="N265" s="6"/>
      <c r="O265" s="6"/>
    </row>
    <row r="266" spans="9:15">
      <c r="I266" s="6"/>
      <c r="J266" s="6"/>
      <c r="K266" s="6"/>
      <c r="L266" s="6"/>
      <c r="M266" s="6"/>
      <c r="N266" s="6"/>
      <c r="O266" s="6"/>
    </row>
    <row r="267" spans="9:15">
      <c r="I267" s="6"/>
      <c r="J267" s="6"/>
      <c r="K267" s="6"/>
      <c r="L267" s="6"/>
      <c r="M267" s="6"/>
      <c r="N267" s="6"/>
      <c r="O267" s="6"/>
    </row>
    <row r="268" spans="9:15">
      <c r="I268" s="6"/>
      <c r="J268" s="6"/>
      <c r="K268" s="6"/>
      <c r="L268" s="6"/>
      <c r="M268" s="6"/>
      <c r="N268" s="6"/>
      <c r="O268" s="6"/>
    </row>
    <row r="269" spans="9:15">
      <c r="I269" s="6"/>
      <c r="J269" s="6"/>
      <c r="K269" s="6"/>
      <c r="L269" s="6"/>
      <c r="M269" s="6"/>
      <c r="N269" s="6"/>
      <c r="O269" s="6"/>
    </row>
    <row r="270" spans="9:15">
      <c r="I270" s="6"/>
      <c r="J270" s="6"/>
      <c r="K270" s="6"/>
      <c r="L270" s="6"/>
      <c r="M270" s="6"/>
      <c r="N270" s="6"/>
      <c r="O270" s="6"/>
    </row>
    <row r="271" spans="9:15">
      <c r="I271" s="6"/>
      <c r="J271" s="6"/>
      <c r="K271" s="6"/>
      <c r="L271" s="6"/>
      <c r="M271" s="6"/>
      <c r="N271" s="6"/>
      <c r="O271" s="6"/>
    </row>
    <row r="272" spans="9:15">
      <c r="I272" s="6"/>
      <c r="J272" s="6"/>
      <c r="K272" s="6"/>
      <c r="L272" s="6"/>
      <c r="M272" s="6"/>
      <c r="N272" s="6"/>
      <c r="O272" s="6"/>
    </row>
    <row r="273" spans="9:15">
      <c r="I273" s="6"/>
      <c r="J273" s="6"/>
      <c r="K273" s="6"/>
      <c r="L273" s="6"/>
      <c r="M273" s="6"/>
      <c r="N273" s="6"/>
      <c r="O273" s="6"/>
    </row>
    <row r="274" spans="9:15">
      <c r="I274" s="6"/>
      <c r="J274" s="6"/>
      <c r="K274" s="6"/>
      <c r="L274" s="6"/>
      <c r="M274" s="6"/>
      <c r="N274" s="6"/>
      <c r="O274" s="6"/>
    </row>
    <row r="275" spans="9:15">
      <c r="I275" s="6"/>
      <c r="J275" s="6"/>
      <c r="K275" s="6"/>
      <c r="L275" s="6"/>
      <c r="M275" s="6"/>
      <c r="N275" s="6"/>
      <c r="O275" s="6"/>
    </row>
    <row r="276" spans="9:15">
      <c r="I276" s="6"/>
      <c r="J276" s="6"/>
      <c r="K276" s="6"/>
      <c r="L276" s="6"/>
      <c r="M276" s="6"/>
      <c r="N276" s="6"/>
      <c r="O276" s="6"/>
    </row>
    <row r="277" spans="9:15">
      <c r="I277" s="6"/>
      <c r="J277" s="6"/>
      <c r="K277" s="6"/>
      <c r="L277" s="6"/>
      <c r="M277" s="6"/>
      <c r="N277" s="6"/>
      <c r="O277" s="6"/>
    </row>
    <row r="278" spans="9:15">
      <c r="I278" s="6"/>
      <c r="J278" s="6"/>
      <c r="K278" s="6"/>
      <c r="L278" s="6"/>
      <c r="M278" s="6"/>
      <c r="N278" s="6"/>
      <c r="O278" s="6"/>
    </row>
    <row r="279" spans="9:15">
      <c r="I279" s="6"/>
      <c r="J279" s="6"/>
      <c r="K279" s="6"/>
      <c r="L279" s="6"/>
      <c r="M279" s="6"/>
      <c r="N279" s="6"/>
      <c r="O279" s="6"/>
    </row>
    <row r="280" spans="9:15">
      <c r="I280" s="6"/>
      <c r="J280" s="6"/>
      <c r="K280" s="6"/>
      <c r="L280" s="6"/>
      <c r="M280" s="6"/>
      <c r="N280" s="6"/>
      <c r="O280" s="6"/>
    </row>
    <row r="281" spans="9:15">
      <c r="I281" s="6"/>
      <c r="J281" s="6"/>
      <c r="K281" s="6"/>
      <c r="L281" s="6"/>
      <c r="M281" s="6"/>
      <c r="N281" s="6"/>
      <c r="O281" s="6"/>
    </row>
    <row r="282" spans="9:15">
      <c r="I282" s="6"/>
      <c r="J282" s="6"/>
      <c r="K282" s="6"/>
      <c r="L282" s="6"/>
      <c r="M282" s="6"/>
      <c r="N282" s="6"/>
      <c r="O282" s="6"/>
    </row>
    <row r="283" spans="9:15">
      <c r="I283" s="6"/>
      <c r="J283" s="6"/>
      <c r="K283" s="6"/>
      <c r="L283" s="6"/>
      <c r="M283" s="6"/>
      <c r="N283" s="6"/>
      <c r="O283" s="6"/>
    </row>
    <row r="284" spans="9:15">
      <c r="I284" s="6"/>
      <c r="J284" s="6"/>
      <c r="K284" s="6"/>
      <c r="L284" s="6"/>
      <c r="M284" s="6"/>
      <c r="N284" s="6"/>
      <c r="O284" s="6"/>
    </row>
    <row r="285" spans="9:15">
      <c r="I285" s="6"/>
      <c r="J285" s="6"/>
      <c r="K285" s="6"/>
      <c r="L285" s="6"/>
      <c r="M285" s="6"/>
      <c r="N285" s="6"/>
      <c r="O285" s="6"/>
    </row>
    <row r="286" spans="9:15">
      <c r="I286" s="6"/>
      <c r="J286" s="6"/>
      <c r="K286" s="6"/>
      <c r="L286" s="6"/>
      <c r="M286" s="6"/>
      <c r="N286" s="6"/>
      <c r="O286" s="6"/>
    </row>
    <row r="287" spans="9:15">
      <c r="I287" s="6"/>
      <c r="J287" s="6"/>
      <c r="K287" s="6"/>
      <c r="L287" s="6"/>
      <c r="M287" s="6"/>
      <c r="N287" s="6"/>
      <c r="O287" s="6"/>
    </row>
    <row r="288" spans="9:15">
      <c r="I288" s="6"/>
      <c r="J288" s="6"/>
      <c r="K288" s="6"/>
      <c r="L288" s="6"/>
      <c r="M288" s="6"/>
      <c r="N288" s="6"/>
      <c r="O288" s="6"/>
    </row>
    <row r="289" spans="9:15">
      <c r="I289" s="6"/>
      <c r="J289" s="6"/>
      <c r="K289" s="6"/>
      <c r="L289" s="6"/>
      <c r="M289" s="6"/>
      <c r="N289" s="6"/>
      <c r="O289" s="6"/>
    </row>
    <row r="290" spans="9:15">
      <c r="I290" s="6"/>
      <c r="J290" s="6"/>
      <c r="K290" s="6"/>
      <c r="L290" s="6"/>
      <c r="M290" s="6"/>
      <c r="N290" s="6"/>
      <c r="O290" s="6"/>
    </row>
    <row r="291" spans="9:15">
      <c r="I291" s="6"/>
      <c r="J291" s="6"/>
      <c r="K291" s="6"/>
      <c r="L291" s="6"/>
      <c r="M291" s="6"/>
      <c r="N291" s="6"/>
      <c r="O291" s="6"/>
    </row>
    <row r="292" spans="9:15">
      <c r="I292" s="6"/>
      <c r="J292" s="6"/>
      <c r="K292" s="6"/>
      <c r="L292" s="6"/>
      <c r="M292" s="6"/>
      <c r="N292" s="6"/>
      <c r="O292" s="6"/>
    </row>
    <row r="293" spans="9:15">
      <c r="I293" s="6"/>
      <c r="J293" s="6"/>
      <c r="K293" s="6"/>
      <c r="L293" s="6"/>
      <c r="M293" s="6"/>
      <c r="N293" s="6"/>
      <c r="O293" s="6"/>
    </row>
    <row r="294" spans="9:15">
      <c r="I294" s="6"/>
      <c r="J294" s="6"/>
      <c r="K294" s="6"/>
      <c r="L294" s="6"/>
      <c r="M294" s="6"/>
      <c r="N294" s="6"/>
      <c r="O294" s="6"/>
    </row>
    <row r="295" spans="9:15">
      <c r="I295" s="6"/>
      <c r="J295" s="6"/>
      <c r="K295" s="6"/>
      <c r="L295" s="6"/>
      <c r="M295" s="6"/>
      <c r="N295" s="6"/>
      <c r="O295" s="6"/>
    </row>
    <row r="296" spans="9:15">
      <c r="I296" s="6"/>
      <c r="J296" s="6"/>
      <c r="K296" s="6"/>
      <c r="L296" s="6"/>
      <c r="M296" s="6"/>
      <c r="N296" s="6"/>
      <c r="O296" s="6"/>
    </row>
    <row r="297" spans="9:15">
      <c r="I297" s="6"/>
      <c r="J297" s="6"/>
      <c r="K297" s="6"/>
      <c r="L297" s="6"/>
      <c r="M297" s="6"/>
      <c r="N297" s="6"/>
      <c r="O297" s="6"/>
    </row>
    <row r="298" spans="9:15">
      <c r="I298" s="6"/>
      <c r="J298" s="6"/>
      <c r="K298" s="6"/>
      <c r="L298" s="6"/>
      <c r="M298" s="6"/>
      <c r="N298" s="6"/>
      <c r="O298" s="6"/>
    </row>
    <row r="299" spans="9:15">
      <c r="I299" s="6"/>
      <c r="J299" s="6"/>
      <c r="K299" s="6"/>
      <c r="L299" s="6"/>
      <c r="M299" s="6"/>
      <c r="N299" s="6"/>
      <c r="O299" s="6"/>
    </row>
    <row r="300" spans="9:15">
      <c r="I300" s="6"/>
      <c r="J300" s="6"/>
      <c r="K300" s="6"/>
      <c r="L300" s="6"/>
      <c r="M300" s="6"/>
      <c r="N300" s="6"/>
      <c r="O300" s="6"/>
    </row>
    <row r="301" spans="9:15">
      <c r="I301" s="6"/>
      <c r="J301" s="6"/>
      <c r="K301" s="6"/>
      <c r="L301" s="6"/>
      <c r="M301" s="6"/>
      <c r="N301" s="6"/>
      <c r="O301" s="6"/>
    </row>
    <row r="302" spans="9:15">
      <c r="I302" s="6"/>
      <c r="J302" s="6"/>
      <c r="K302" s="6"/>
      <c r="L302" s="6"/>
      <c r="M302" s="6"/>
      <c r="N302" s="6"/>
      <c r="O302" s="6"/>
    </row>
    <row r="303" spans="9:15">
      <c r="I303" s="6"/>
      <c r="J303" s="6"/>
      <c r="K303" s="6"/>
      <c r="L303" s="6"/>
      <c r="M303" s="6"/>
      <c r="N303" s="6"/>
      <c r="O303" s="6"/>
    </row>
    <row r="304" spans="9:15">
      <c r="I304" s="6"/>
      <c r="J304" s="6"/>
      <c r="K304" s="6"/>
      <c r="L304" s="6"/>
      <c r="M304" s="6"/>
      <c r="N304" s="6"/>
      <c r="O304" s="6"/>
    </row>
    <row r="305" spans="9:15">
      <c r="I305" s="6"/>
      <c r="J305" s="6"/>
      <c r="K305" s="6"/>
      <c r="L305" s="6"/>
      <c r="M305" s="6"/>
      <c r="N305" s="6"/>
      <c r="O305" s="6"/>
    </row>
    <row r="306" spans="9:15">
      <c r="I306" s="6"/>
      <c r="J306" s="6"/>
      <c r="K306" s="6"/>
      <c r="L306" s="6"/>
      <c r="M306" s="6"/>
      <c r="N306" s="6"/>
      <c r="O306" s="6"/>
    </row>
    <row r="307" spans="9:15">
      <c r="I307" s="6"/>
      <c r="J307" s="6"/>
      <c r="K307" s="6"/>
      <c r="L307" s="6"/>
      <c r="M307" s="6"/>
      <c r="N307" s="6"/>
      <c r="O307" s="6"/>
    </row>
    <row r="308" spans="9:15">
      <c r="I308" s="6"/>
      <c r="J308" s="6"/>
      <c r="K308" s="6"/>
      <c r="L308" s="6"/>
      <c r="M308" s="6"/>
      <c r="N308" s="6"/>
      <c r="O308" s="6"/>
    </row>
    <row r="309" spans="9:15">
      <c r="I309" s="6"/>
      <c r="J309" s="6"/>
      <c r="K309" s="6"/>
      <c r="L309" s="6"/>
      <c r="M309" s="6"/>
      <c r="N309" s="6"/>
      <c r="O309" s="6"/>
    </row>
    <row r="310" spans="9:15">
      <c r="I310" s="6"/>
      <c r="J310" s="6"/>
      <c r="K310" s="6"/>
      <c r="L310" s="6"/>
      <c r="M310" s="6"/>
      <c r="N310" s="6"/>
      <c r="O310" s="6"/>
    </row>
    <row r="311" spans="9:15">
      <c r="I311" s="6"/>
      <c r="J311" s="6"/>
      <c r="K311" s="6"/>
      <c r="L311" s="6"/>
      <c r="M311" s="6"/>
      <c r="N311" s="6"/>
      <c r="O311" s="6"/>
    </row>
    <row r="312" spans="9:15">
      <c r="I312" s="6"/>
      <c r="J312" s="6"/>
      <c r="K312" s="6"/>
      <c r="L312" s="6"/>
      <c r="M312" s="6"/>
      <c r="N312" s="6"/>
      <c r="O312" s="6"/>
    </row>
    <row r="313" spans="9:15">
      <c r="I313" s="6"/>
      <c r="J313" s="6"/>
      <c r="K313" s="6"/>
      <c r="L313" s="6"/>
      <c r="M313" s="6"/>
      <c r="N313" s="6"/>
      <c r="O313" s="6"/>
    </row>
    <row r="314" spans="9:15">
      <c r="I314" s="6"/>
      <c r="J314" s="6"/>
      <c r="K314" s="6"/>
      <c r="L314" s="6"/>
      <c r="M314" s="6"/>
      <c r="N314" s="6"/>
      <c r="O314" s="6"/>
    </row>
    <row r="315" spans="9:15">
      <c r="I315" s="6"/>
      <c r="J315" s="6"/>
      <c r="K315" s="6"/>
      <c r="L315" s="6"/>
      <c r="M315" s="6"/>
      <c r="N315" s="6"/>
      <c r="O315" s="6"/>
    </row>
    <row r="316" spans="9:15">
      <c r="I316" s="6"/>
      <c r="J316" s="6"/>
      <c r="K316" s="6"/>
      <c r="L316" s="6"/>
      <c r="M316" s="6"/>
      <c r="N316" s="6"/>
      <c r="O316" s="6"/>
    </row>
    <row r="317" spans="9:15">
      <c r="I317" s="6"/>
      <c r="J317" s="6"/>
      <c r="K317" s="6"/>
      <c r="L317" s="6"/>
      <c r="M317" s="6"/>
      <c r="N317" s="6"/>
      <c r="O317" s="6"/>
    </row>
    <row r="318" spans="9:15">
      <c r="I318" s="6"/>
      <c r="J318" s="6"/>
      <c r="K318" s="6"/>
      <c r="L318" s="6"/>
      <c r="M318" s="6"/>
      <c r="N318" s="6"/>
      <c r="O318" s="6"/>
    </row>
    <row r="319" spans="9:15">
      <c r="I319" s="6"/>
      <c r="J319" s="6"/>
      <c r="K319" s="6"/>
      <c r="L319" s="6"/>
      <c r="M319" s="6"/>
      <c r="N319" s="6"/>
      <c r="O319" s="6"/>
    </row>
    <row r="320" spans="9:15">
      <c r="I320" s="6"/>
      <c r="J320" s="6"/>
      <c r="K320" s="6"/>
      <c r="L320" s="6"/>
      <c r="M320" s="6"/>
      <c r="N320" s="6"/>
      <c r="O320" s="6"/>
    </row>
    <row r="321" spans="9:15">
      <c r="I321" s="6"/>
      <c r="J321" s="6"/>
      <c r="K321" s="6"/>
      <c r="L321" s="6"/>
      <c r="M321" s="6"/>
      <c r="N321" s="6"/>
      <c r="O321" s="6"/>
    </row>
    <row r="322" spans="9:15">
      <c r="I322" s="6"/>
      <c r="J322" s="6"/>
      <c r="K322" s="6"/>
      <c r="L322" s="6"/>
      <c r="M322" s="6"/>
      <c r="N322" s="6"/>
      <c r="O322" s="6"/>
    </row>
    <row r="323" spans="9:15">
      <c r="I323" s="6"/>
      <c r="J323" s="6"/>
      <c r="K323" s="6"/>
      <c r="L323" s="6"/>
      <c r="M323" s="6"/>
      <c r="N323" s="6"/>
      <c r="O323" s="6"/>
    </row>
    <row r="324" spans="9:15">
      <c r="I324" s="6"/>
      <c r="J324" s="6"/>
      <c r="K324" s="6"/>
      <c r="L324" s="6"/>
      <c r="M324" s="6"/>
      <c r="N324" s="6"/>
      <c r="O324" s="6"/>
    </row>
    <row r="325" spans="9:15">
      <c r="I325" s="6"/>
      <c r="J325" s="6"/>
      <c r="K325" s="6"/>
      <c r="L325" s="6"/>
      <c r="M325" s="6"/>
      <c r="N325" s="6"/>
      <c r="O325" s="6"/>
    </row>
    <row r="326" spans="9:15">
      <c r="I326" s="6"/>
      <c r="J326" s="6"/>
      <c r="K326" s="6"/>
      <c r="L326" s="6"/>
      <c r="M326" s="6"/>
      <c r="N326" s="6"/>
      <c r="O326" s="6"/>
    </row>
    <row r="327" spans="9:15">
      <c r="I327" s="6"/>
      <c r="J327" s="6"/>
      <c r="K327" s="6"/>
      <c r="L327" s="6"/>
      <c r="M327" s="6"/>
      <c r="N327" s="6"/>
      <c r="O327" s="6"/>
    </row>
    <row r="328" spans="9:15">
      <c r="I328" s="6"/>
      <c r="J328" s="6"/>
      <c r="K328" s="6"/>
      <c r="L328" s="6"/>
      <c r="M328" s="6"/>
      <c r="N328" s="6"/>
      <c r="O328" s="6"/>
    </row>
    <row r="329" spans="9:15">
      <c r="I329" s="6"/>
      <c r="J329" s="6"/>
      <c r="K329" s="6"/>
      <c r="L329" s="6"/>
      <c r="M329" s="6"/>
      <c r="N329" s="6"/>
      <c r="O329" s="6"/>
    </row>
    <row r="330" spans="9:15">
      <c r="I330" s="6"/>
      <c r="J330" s="6"/>
      <c r="K330" s="6"/>
      <c r="L330" s="6"/>
      <c r="M330" s="6"/>
      <c r="N330" s="6"/>
      <c r="O330" s="6"/>
    </row>
    <row r="331" spans="9:15">
      <c r="I331" s="6"/>
      <c r="J331" s="6"/>
      <c r="K331" s="6"/>
      <c r="L331" s="6"/>
      <c r="M331" s="6"/>
      <c r="N331" s="6"/>
      <c r="O331" s="6"/>
    </row>
    <row r="332" spans="9:15">
      <c r="I332" s="6"/>
      <c r="J332" s="6"/>
      <c r="K332" s="6"/>
      <c r="L332" s="6"/>
      <c r="M332" s="6"/>
      <c r="N332" s="6"/>
      <c r="O332" s="6"/>
    </row>
    <row r="333" spans="9:15">
      <c r="I333" s="6"/>
      <c r="J333" s="6"/>
      <c r="K333" s="6"/>
      <c r="L333" s="6"/>
      <c r="M333" s="6"/>
      <c r="N333" s="6"/>
      <c r="O333" s="6"/>
    </row>
    <row r="334" spans="9:15">
      <c r="I334" s="6"/>
      <c r="J334" s="6"/>
      <c r="K334" s="6"/>
      <c r="L334" s="6"/>
      <c r="M334" s="6"/>
      <c r="N334" s="6"/>
      <c r="O334" s="6"/>
    </row>
    <row r="335" spans="9:15">
      <c r="I335" s="6"/>
      <c r="J335" s="6"/>
      <c r="K335" s="6"/>
      <c r="L335" s="6"/>
      <c r="M335" s="6"/>
      <c r="N335" s="6"/>
      <c r="O335" s="6"/>
    </row>
    <row r="336" spans="9:15">
      <c r="I336" s="6"/>
      <c r="J336" s="6"/>
      <c r="K336" s="6"/>
      <c r="L336" s="6"/>
      <c r="M336" s="6"/>
      <c r="N336" s="6"/>
      <c r="O336" s="6"/>
    </row>
    <row r="337" spans="9:15">
      <c r="I337" s="6"/>
      <c r="J337" s="6"/>
      <c r="K337" s="6"/>
      <c r="L337" s="6"/>
      <c r="M337" s="6"/>
      <c r="N337" s="6"/>
      <c r="O337" s="6"/>
    </row>
    <row r="338" spans="9:15">
      <c r="I338" s="6"/>
      <c r="J338" s="6"/>
      <c r="K338" s="6"/>
      <c r="L338" s="6"/>
      <c r="M338" s="6"/>
      <c r="N338" s="6"/>
      <c r="O338" s="6"/>
    </row>
    <row r="339" spans="9:15">
      <c r="I339" s="6"/>
      <c r="J339" s="6"/>
      <c r="K339" s="6"/>
      <c r="L339" s="6"/>
      <c r="M339" s="6"/>
      <c r="N339" s="6"/>
      <c r="O339" s="6"/>
    </row>
    <row r="340" spans="9:15">
      <c r="I340" s="6"/>
      <c r="J340" s="6"/>
      <c r="K340" s="6"/>
      <c r="L340" s="6"/>
      <c r="M340" s="6"/>
      <c r="N340" s="6"/>
      <c r="O340" s="6"/>
    </row>
    <row r="341" spans="9:15">
      <c r="I341" s="6"/>
      <c r="J341" s="6"/>
      <c r="K341" s="6"/>
      <c r="L341" s="6"/>
      <c r="M341" s="6"/>
      <c r="N341" s="6"/>
      <c r="O341" s="6"/>
    </row>
    <row r="342" spans="9:15">
      <c r="I342" s="6"/>
      <c r="J342" s="6"/>
      <c r="K342" s="6"/>
      <c r="L342" s="6"/>
      <c r="M342" s="6"/>
      <c r="N342" s="6"/>
      <c r="O342" s="6"/>
    </row>
    <row r="343" spans="9:15">
      <c r="I343" s="6"/>
      <c r="J343" s="6"/>
      <c r="K343" s="6"/>
      <c r="L343" s="6"/>
      <c r="M343" s="6"/>
      <c r="N343" s="6"/>
      <c r="O343" s="6"/>
    </row>
    <row r="344" spans="9:15">
      <c r="I344" s="6"/>
      <c r="J344" s="6"/>
      <c r="K344" s="6"/>
      <c r="L344" s="6"/>
      <c r="M344" s="6"/>
      <c r="N344" s="6"/>
      <c r="O344" s="6"/>
    </row>
    <row r="345" spans="9:15">
      <c r="I345" s="6"/>
      <c r="J345" s="6"/>
      <c r="K345" s="6"/>
      <c r="L345" s="6"/>
      <c r="M345" s="6"/>
      <c r="N345" s="6"/>
      <c r="O345" s="6"/>
    </row>
    <row r="346" spans="9:15">
      <c r="I346" s="6"/>
      <c r="J346" s="6"/>
      <c r="K346" s="6"/>
      <c r="L346" s="6"/>
      <c r="M346" s="6"/>
      <c r="N346" s="6"/>
      <c r="O346" s="6"/>
    </row>
    <row r="347" spans="9:15">
      <c r="I347" s="6"/>
      <c r="J347" s="6"/>
      <c r="K347" s="6"/>
      <c r="L347" s="6"/>
      <c r="M347" s="6"/>
      <c r="N347" s="6"/>
      <c r="O347" s="6"/>
    </row>
    <row r="348" spans="9:15">
      <c r="I348" s="6"/>
      <c r="J348" s="6"/>
      <c r="K348" s="6"/>
      <c r="L348" s="6"/>
      <c r="M348" s="6"/>
      <c r="N348" s="6"/>
      <c r="O348" s="6"/>
    </row>
    <row r="349" spans="9:15">
      <c r="I349" s="6"/>
      <c r="J349" s="6"/>
      <c r="K349" s="6"/>
      <c r="L349" s="6"/>
      <c r="M349" s="6"/>
      <c r="N349" s="6"/>
      <c r="O349" s="6"/>
    </row>
    <row r="350" spans="9:15">
      <c r="I350" s="6"/>
      <c r="J350" s="6"/>
      <c r="K350" s="6"/>
      <c r="L350" s="6"/>
      <c r="M350" s="6"/>
      <c r="N350" s="6"/>
      <c r="O350" s="6"/>
    </row>
    <row r="351" spans="9:15">
      <c r="I351" s="6"/>
      <c r="J351" s="6"/>
      <c r="K351" s="6"/>
      <c r="L351" s="6"/>
      <c r="M351" s="6"/>
      <c r="N351" s="6"/>
      <c r="O351" s="6"/>
    </row>
    <row r="352" spans="9:15">
      <c r="I352" s="6"/>
      <c r="J352" s="6"/>
      <c r="K352" s="6"/>
      <c r="L352" s="6"/>
      <c r="M352" s="6"/>
      <c r="N352" s="6"/>
      <c r="O352" s="6"/>
    </row>
    <row r="353" spans="9:15">
      <c r="I353" s="6"/>
      <c r="J353" s="6"/>
      <c r="K353" s="6"/>
      <c r="L353" s="6"/>
      <c r="M353" s="6"/>
      <c r="N353" s="6"/>
      <c r="O353" s="6"/>
    </row>
    <row r="354" spans="9:15">
      <c r="I354" s="6"/>
      <c r="J354" s="6"/>
      <c r="K354" s="6"/>
      <c r="L354" s="6"/>
      <c r="M354" s="6"/>
      <c r="N354" s="6"/>
      <c r="O354" s="6"/>
    </row>
    <row r="355" spans="9:15">
      <c r="I355" s="6"/>
      <c r="J355" s="6"/>
      <c r="K355" s="6"/>
      <c r="L355" s="6"/>
      <c r="M355" s="6"/>
      <c r="N355" s="6"/>
      <c r="O355" s="6"/>
    </row>
    <row r="356" spans="9:15">
      <c r="I356" s="6"/>
      <c r="J356" s="6"/>
      <c r="K356" s="6"/>
      <c r="L356" s="6"/>
      <c r="M356" s="6"/>
      <c r="N356" s="6"/>
      <c r="O356" s="6"/>
    </row>
    <row r="357" spans="9:15">
      <c r="I357" s="6"/>
      <c r="J357" s="6"/>
      <c r="K357" s="6"/>
      <c r="L357" s="6"/>
      <c r="M357" s="6"/>
      <c r="N357" s="6"/>
      <c r="O357" s="6"/>
    </row>
    <row r="358" spans="9:15">
      <c r="I358" s="6"/>
      <c r="J358" s="6"/>
      <c r="K358" s="6"/>
      <c r="L358" s="6"/>
      <c r="M358" s="6"/>
      <c r="N358" s="6"/>
      <c r="O358" s="6"/>
    </row>
    <row r="359" spans="9:15">
      <c r="I359" s="6"/>
      <c r="J359" s="6"/>
      <c r="K359" s="6"/>
      <c r="L359" s="6"/>
      <c r="M359" s="6"/>
      <c r="N359" s="6"/>
      <c r="O359" s="6"/>
    </row>
    <row r="360" spans="9:15">
      <c r="I360" s="6"/>
      <c r="J360" s="6"/>
      <c r="K360" s="6"/>
      <c r="L360" s="6"/>
      <c r="M360" s="6"/>
      <c r="N360" s="6"/>
      <c r="O360" s="6"/>
    </row>
    <row r="361" spans="9:15">
      <c r="I361" s="6"/>
      <c r="J361" s="6"/>
      <c r="K361" s="6"/>
      <c r="L361" s="6"/>
      <c r="M361" s="6"/>
      <c r="N361" s="6"/>
      <c r="O361" s="6"/>
    </row>
    <row r="362" spans="9:15">
      <c r="I362" s="6"/>
      <c r="J362" s="6"/>
      <c r="K362" s="6"/>
      <c r="L362" s="6"/>
      <c r="M362" s="6"/>
      <c r="N362" s="6"/>
      <c r="O362" s="6"/>
    </row>
    <row r="363" spans="9:15">
      <c r="I363" s="6"/>
      <c r="J363" s="6"/>
      <c r="K363" s="6"/>
      <c r="L363" s="6"/>
      <c r="M363" s="6"/>
      <c r="N363" s="6"/>
      <c r="O363" s="6"/>
    </row>
    <row r="364" spans="9:15">
      <c r="I364" s="6"/>
      <c r="J364" s="6"/>
      <c r="K364" s="6"/>
      <c r="L364" s="6"/>
      <c r="M364" s="6"/>
      <c r="N364" s="6"/>
      <c r="O364" s="6"/>
    </row>
    <row r="365" spans="9:15">
      <c r="I365" s="6"/>
      <c r="J365" s="6"/>
      <c r="K365" s="6"/>
      <c r="L365" s="6"/>
      <c r="M365" s="6"/>
      <c r="N365" s="6"/>
      <c r="O365" s="6"/>
    </row>
    <row r="366" spans="9:15">
      <c r="I366" s="6"/>
      <c r="J366" s="6"/>
      <c r="K366" s="6"/>
      <c r="L366" s="6"/>
      <c r="M366" s="6"/>
      <c r="N366" s="6"/>
      <c r="O366" s="6"/>
    </row>
    <row r="367" spans="9:15">
      <c r="I367" s="6"/>
      <c r="J367" s="6"/>
      <c r="K367" s="6"/>
      <c r="L367" s="6"/>
      <c r="M367" s="6"/>
      <c r="N367" s="6"/>
      <c r="O367" s="6"/>
    </row>
    <row r="368" spans="9:15">
      <c r="I368" s="6"/>
      <c r="J368" s="6"/>
      <c r="K368" s="6"/>
      <c r="L368" s="6"/>
      <c r="M368" s="6"/>
      <c r="N368" s="6"/>
      <c r="O368" s="6"/>
    </row>
    <row r="369" spans="9:15">
      <c r="I369" s="6"/>
      <c r="J369" s="6"/>
      <c r="K369" s="6"/>
      <c r="L369" s="6"/>
      <c r="M369" s="6"/>
      <c r="N369" s="6"/>
      <c r="O369" s="6"/>
    </row>
    <row r="370" spans="9:15">
      <c r="I370" s="6"/>
      <c r="J370" s="6"/>
      <c r="K370" s="6"/>
      <c r="L370" s="6"/>
      <c r="M370" s="6"/>
      <c r="N370" s="6"/>
      <c r="O370" s="6"/>
    </row>
    <row r="371" spans="9:15">
      <c r="I371" s="6"/>
      <c r="J371" s="6"/>
      <c r="K371" s="6"/>
      <c r="L371" s="6"/>
      <c r="M371" s="6"/>
      <c r="N371" s="6"/>
      <c r="O371" s="6"/>
    </row>
    <row r="372" spans="9:15">
      <c r="I372" s="6"/>
      <c r="J372" s="6"/>
      <c r="K372" s="6"/>
      <c r="L372" s="6"/>
      <c r="M372" s="6"/>
      <c r="N372" s="6"/>
      <c r="O372" s="6"/>
    </row>
    <row r="373" spans="9:15">
      <c r="I373" s="6"/>
      <c r="J373" s="6"/>
      <c r="K373" s="6"/>
      <c r="L373" s="6"/>
      <c r="M373" s="6"/>
      <c r="N373" s="6"/>
      <c r="O373" s="6"/>
    </row>
    <row r="374" spans="9:15">
      <c r="I374" s="6"/>
      <c r="J374" s="6"/>
      <c r="K374" s="6"/>
      <c r="L374" s="6"/>
      <c r="M374" s="6"/>
      <c r="N374" s="6"/>
      <c r="O374" s="6"/>
    </row>
    <row r="375" spans="9:15">
      <c r="I375" s="6"/>
      <c r="J375" s="6"/>
      <c r="K375" s="6"/>
      <c r="L375" s="6"/>
      <c r="M375" s="6"/>
      <c r="N375" s="6"/>
      <c r="O375" s="6"/>
    </row>
    <row r="376" spans="9:15">
      <c r="I376" s="6"/>
      <c r="J376" s="6"/>
      <c r="K376" s="6"/>
      <c r="L376" s="6"/>
      <c r="M376" s="6"/>
      <c r="N376" s="6"/>
      <c r="O376" s="6"/>
    </row>
    <row r="377" spans="9:15">
      <c r="I377" s="6"/>
      <c r="J377" s="6"/>
      <c r="K377" s="6"/>
      <c r="L377" s="6"/>
      <c r="M377" s="6"/>
      <c r="N377" s="6"/>
      <c r="O377" s="6"/>
    </row>
    <row r="378" spans="9:15">
      <c r="I378" s="6"/>
      <c r="J378" s="6"/>
      <c r="K378" s="6"/>
      <c r="L378" s="6"/>
      <c r="M378" s="6"/>
      <c r="N378" s="6"/>
      <c r="O378" s="6"/>
    </row>
    <row r="379" spans="9:15">
      <c r="I379" s="6"/>
      <c r="J379" s="6"/>
      <c r="K379" s="6"/>
      <c r="L379" s="6"/>
      <c r="M379" s="6"/>
      <c r="N379" s="6"/>
      <c r="O379" s="6"/>
    </row>
    <row r="380" spans="9:15">
      <c r="I380" s="6"/>
      <c r="J380" s="6"/>
      <c r="K380" s="6"/>
      <c r="L380" s="6"/>
      <c r="M380" s="6"/>
      <c r="N380" s="6"/>
      <c r="O380" s="6"/>
    </row>
    <row r="381" spans="9:15">
      <c r="I381" s="6"/>
      <c r="J381" s="6"/>
      <c r="K381" s="6"/>
      <c r="L381" s="6"/>
      <c r="M381" s="6"/>
      <c r="N381" s="6"/>
      <c r="O381" s="6"/>
    </row>
    <row r="382" spans="9:15">
      <c r="I382" s="6"/>
      <c r="J382" s="6"/>
      <c r="K382" s="6"/>
      <c r="L382" s="6"/>
      <c r="M382" s="6"/>
      <c r="N382" s="6"/>
      <c r="O382" s="6"/>
    </row>
    <row r="383" spans="9:15">
      <c r="I383" s="6"/>
      <c r="J383" s="6"/>
      <c r="K383" s="6"/>
      <c r="L383" s="6"/>
      <c r="M383" s="6"/>
      <c r="N383" s="6"/>
      <c r="O383" s="6"/>
    </row>
    <row r="384" spans="9:15">
      <c r="I384" s="6"/>
      <c r="J384" s="6"/>
      <c r="K384" s="6"/>
      <c r="L384" s="6"/>
      <c r="M384" s="6"/>
      <c r="N384" s="6"/>
      <c r="O384" s="6"/>
    </row>
    <row r="385" spans="9:15">
      <c r="I385" s="6"/>
      <c r="J385" s="6"/>
      <c r="K385" s="6"/>
      <c r="L385" s="6"/>
      <c r="M385" s="6"/>
      <c r="N385" s="6"/>
      <c r="O385" s="6"/>
    </row>
    <row r="386" spans="9:15">
      <c r="I386" s="6"/>
      <c r="J386" s="6"/>
      <c r="K386" s="6"/>
      <c r="L386" s="6"/>
      <c r="M386" s="6"/>
      <c r="N386" s="6"/>
      <c r="O386" s="6"/>
    </row>
    <row r="387" spans="9:15">
      <c r="I387" s="6"/>
      <c r="J387" s="6"/>
      <c r="K387" s="6"/>
      <c r="L387" s="6"/>
      <c r="M387" s="6"/>
      <c r="N387" s="6"/>
      <c r="O387" s="6"/>
    </row>
    <row r="388" spans="9:15">
      <c r="I388" s="6"/>
      <c r="J388" s="6"/>
      <c r="K388" s="6"/>
      <c r="L388" s="6"/>
      <c r="M388" s="6"/>
      <c r="N388" s="6"/>
      <c r="O388" s="6"/>
    </row>
    <row r="389" spans="9:15">
      <c r="I389" s="6"/>
      <c r="J389" s="6"/>
      <c r="K389" s="6"/>
      <c r="L389" s="6"/>
      <c r="M389" s="6"/>
      <c r="N389" s="6"/>
      <c r="O389" s="6"/>
    </row>
    <row r="390" spans="9:15">
      <c r="I390" s="6"/>
      <c r="J390" s="6"/>
      <c r="K390" s="6"/>
      <c r="L390" s="6"/>
      <c r="M390" s="6"/>
      <c r="N390" s="6"/>
      <c r="O390" s="6"/>
    </row>
    <row r="391" spans="9:15">
      <c r="I391" s="6"/>
      <c r="J391" s="6"/>
      <c r="K391" s="6"/>
      <c r="L391" s="6"/>
      <c r="M391" s="6"/>
      <c r="N391" s="6"/>
      <c r="O391" s="6"/>
    </row>
    <row r="392" spans="9:15">
      <c r="I392" s="6"/>
      <c r="J392" s="6"/>
      <c r="K392" s="6"/>
      <c r="L392" s="6"/>
      <c r="M392" s="6"/>
      <c r="N392" s="6"/>
      <c r="O392" s="6"/>
    </row>
    <row r="393" spans="9:15">
      <c r="I393" s="6"/>
      <c r="J393" s="6"/>
      <c r="K393" s="6"/>
      <c r="L393" s="6"/>
      <c r="M393" s="6"/>
      <c r="N393" s="6"/>
      <c r="O393" s="6"/>
    </row>
    <row r="394" spans="9:15">
      <c r="I394" s="6"/>
      <c r="J394" s="6"/>
      <c r="K394" s="6"/>
      <c r="L394" s="6"/>
      <c r="M394" s="6"/>
      <c r="N394" s="6"/>
      <c r="O394" s="6"/>
    </row>
    <row r="395" spans="9:15">
      <c r="I395" s="6"/>
      <c r="J395" s="6"/>
      <c r="K395" s="6"/>
      <c r="L395" s="6"/>
      <c r="M395" s="6"/>
      <c r="N395" s="6"/>
      <c r="O395" s="6"/>
    </row>
    <row r="396" spans="9:15">
      <c r="I396" s="6"/>
      <c r="J396" s="6"/>
      <c r="K396" s="6"/>
      <c r="L396" s="6"/>
      <c r="M396" s="6"/>
      <c r="N396" s="6"/>
      <c r="O396" s="6"/>
    </row>
    <row r="397" spans="9:15">
      <c r="I397" s="6"/>
      <c r="J397" s="6"/>
      <c r="K397" s="6"/>
      <c r="L397" s="6"/>
      <c r="M397" s="6"/>
      <c r="N397" s="6"/>
      <c r="O397" s="6"/>
    </row>
    <row r="398" spans="9:15">
      <c r="I398" s="6"/>
      <c r="J398" s="6"/>
      <c r="K398" s="6"/>
      <c r="L398" s="6"/>
      <c r="M398" s="6"/>
      <c r="N398" s="6"/>
      <c r="O398" s="6"/>
    </row>
    <row r="399" spans="9:15">
      <c r="I399" s="6"/>
      <c r="J399" s="6"/>
      <c r="K399" s="6"/>
      <c r="L399" s="6"/>
      <c r="M399" s="6"/>
      <c r="N399" s="6"/>
      <c r="O399" s="6"/>
    </row>
    <row r="400" spans="9:15">
      <c r="I400" s="6"/>
      <c r="J400" s="6"/>
      <c r="K400" s="6"/>
      <c r="L400" s="6"/>
      <c r="M400" s="6"/>
      <c r="N400" s="6"/>
      <c r="O400" s="6"/>
    </row>
    <row r="401" spans="9:15">
      <c r="I401" s="6"/>
      <c r="J401" s="6"/>
      <c r="K401" s="6"/>
      <c r="L401" s="6"/>
      <c r="M401" s="6"/>
      <c r="N401" s="6"/>
      <c r="O401" s="6"/>
    </row>
    <row r="402" spans="9:15">
      <c r="I402" s="6"/>
      <c r="J402" s="6"/>
      <c r="K402" s="6"/>
      <c r="L402" s="6"/>
      <c r="M402" s="6"/>
      <c r="N402" s="6"/>
      <c r="O402" s="6"/>
    </row>
    <row r="403" spans="9:15">
      <c r="I403" s="6"/>
      <c r="J403" s="6"/>
      <c r="K403" s="6"/>
      <c r="L403" s="6"/>
      <c r="M403" s="6"/>
      <c r="N403" s="6"/>
      <c r="O403" s="6"/>
    </row>
    <row r="404" spans="9:15">
      <c r="I404" s="6"/>
      <c r="J404" s="6"/>
      <c r="K404" s="6"/>
      <c r="L404" s="6"/>
      <c r="M404" s="6"/>
      <c r="N404" s="6"/>
      <c r="O404" s="6"/>
    </row>
    <row r="405" spans="9:15">
      <c r="I405" s="6"/>
      <c r="J405" s="6"/>
      <c r="K405" s="6"/>
      <c r="L405" s="6"/>
      <c r="M405" s="6"/>
      <c r="N405" s="6"/>
      <c r="O405" s="6"/>
    </row>
    <row r="406" spans="9:15">
      <c r="I406" s="6"/>
      <c r="J406" s="6"/>
      <c r="K406" s="6"/>
      <c r="L406" s="6"/>
      <c r="M406" s="6"/>
      <c r="N406" s="6"/>
      <c r="O406" s="6"/>
    </row>
    <row r="407" spans="9:15">
      <c r="I407" s="6"/>
      <c r="J407" s="6"/>
      <c r="K407" s="6"/>
      <c r="L407" s="6"/>
      <c r="M407" s="6"/>
      <c r="N407" s="6"/>
      <c r="O407" s="6"/>
    </row>
    <row r="408" spans="9:15">
      <c r="I408" s="6"/>
      <c r="J408" s="6"/>
      <c r="K408" s="6"/>
      <c r="L408" s="6"/>
      <c r="M408" s="6"/>
      <c r="N408" s="6"/>
      <c r="O408" s="6"/>
    </row>
    <row r="409" spans="9:15">
      <c r="I409" s="6"/>
      <c r="J409" s="6"/>
      <c r="K409" s="6"/>
      <c r="L409" s="6"/>
      <c r="M409" s="6"/>
      <c r="N409" s="6"/>
      <c r="O409" s="6"/>
    </row>
    <row r="410" spans="9:15">
      <c r="I410" s="6"/>
      <c r="J410" s="6"/>
      <c r="K410" s="6"/>
      <c r="L410" s="6"/>
      <c r="M410" s="6"/>
      <c r="N410" s="6"/>
      <c r="O410" s="6"/>
    </row>
    <row r="411" spans="9:15">
      <c r="I411" s="6"/>
      <c r="J411" s="6"/>
      <c r="K411" s="6"/>
      <c r="L411" s="6"/>
      <c r="M411" s="6"/>
      <c r="N411" s="6"/>
      <c r="O411" s="6"/>
    </row>
    <row r="412" spans="9:15">
      <c r="I412" s="6"/>
      <c r="J412" s="6"/>
      <c r="K412" s="6"/>
      <c r="L412" s="6"/>
      <c r="M412" s="6"/>
      <c r="N412" s="6"/>
      <c r="O412" s="6"/>
    </row>
    <row r="413" spans="9:15">
      <c r="I413" s="6"/>
      <c r="J413" s="6"/>
      <c r="K413" s="6"/>
      <c r="L413" s="6"/>
      <c r="M413" s="6"/>
      <c r="N413" s="6"/>
      <c r="O413" s="6"/>
    </row>
    <row r="414" spans="9:15">
      <c r="I414" s="6"/>
      <c r="J414" s="6"/>
      <c r="K414" s="6"/>
      <c r="L414" s="6"/>
      <c r="M414" s="6"/>
      <c r="N414" s="6"/>
      <c r="O414" s="6"/>
    </row>
    <row r="415" spans="9:15">
      <c r="I415" s="6"/>
      <c r="J415" s="6"/>
      <c r="K415" s="6"/>
      <c r="L415" s="6"/>
      <c r="M415" s="6"/>
      <c r="N415" s="6"/>
      <c r="O415" s="6"/>
    </row>
    <row r="416" spans="9:15">
      <c r="I416" s="6"/>
      <c r="J416" s="6"/>
      <c r="K416" s="6"/>
      <c r="L416" s="6"/>
      <c r="M416" s="6"/>
      <c r="N416" s="6"/>
      <c r="O416" s="6"/>
    </row>
    <row r="417" spans="9:15">
      <c r="I417" s="6"/>
      <c r="J417" s="6"/>
      <c r="K417" s="6"/>
      <c r="L417" s="6"/>
      <c r="M417" s="6"/>
      <c r="N417" s="6"/>
      <c r="O417" s="6"/>
    </row>
    <row r="418" spans="9:15">
      <c r="I418" s="6"/>
      <c r="J418" s="6"/>
      <c r="K418" s="6"/>
      <c r="L418" s="6"/>
      <c r="M418" s="6"/>
      <c r="N418" s="6"/>
      <c r="O418" s="6"/>
    </row>
    <row r="419" spans="9:15">
      <c r="I419" s="6"/>
      <c r="J419" s="6"/>
      <c r="K419" s="6"/>
      <c r="L419" s="6"/>
      <c r="M419" s="6"/>
      <c r="N419" s="6"/>
      <c r="O419" s="6"/>
    </row>
    <row r="420" spans="9:15">
      <c r="I420" s="6"/>
      <c r="J420" s="6"/>
      <c r="K420" s="6"/>
      <c r="L420" s="6"/>
      <c r="M420" s="6"/>
      <c r="N420" s="6"/>
      <c r="O420" s="6"/>
    </row>
    <row r="421" spans="9:15">
      <c r="I421" s="6"/>
      <c r="J421" s="6"/>
      <c r="K421" s="6"/>
      <c r="L421" s="6"/>
      <c r="M421" s="6"/>
      <c r="N421" s="6"/>
      <c r="O421" s="6"/>
    </row>
    <row r="422" spans="9:15">
      <c r="I422" s="6"/>
      <c r="J422" s="6"/>
      <c r="K422" s="6"/>
      <c r="L422" s="6"/>
      <c r="M422" s="6"/>
      <c r="N422" s="6"/>
      <c r="O422" s="6"/>
    </row>
    <row r="423" spans="9:15">
      <c r="I423" s="6"/>
      <c r="J423" s="6"/>
      <c r="K423" s="6"/>
      <c r="L423" s="6"/>
      <c r="M423" s="6"/>
      <c r="N423" s="6"/>
      <c r="O423" s="6"/>
    </row>
    <row r="424" spans="9:15">
      <c r="I424" s="6"/>
      <c r="J424" s="6"/>
      <c r="K424" s="6"/>
      <c r="L424" s="6"/>
      <c r="M424" s="6"/>
      <c r="N424" s="6"/>
      <c r="O424" s="6"/>
    </row>
    <row r="425" spans="9:15">
      <c r="I425" s="6"/>
      <c r="J425" s="6"/>
      <c r="K425" s="6"/>
      <c r="L425" s="6"/>
      <c r="M425" s="6"/>
      <c r="N425" s="6"/>
      <c r="O425" s="6"/>
    </row>
    <row r="426" spans="9:15">
      <c r="I426" s="6"/>
      <c r="J426" s="6"/>
      <c r="K426" s="6"/>
      <c r="L426" s="6"/>
      <c r="M426" s="6"/>
      <c r="N426" s="6"/>
      <c r="O426" s="6"/>
    </row>
    <row r="427" spans="9:15">
      <c r="I427" s="6"/>
      <c r="J427" s="6"/>
      <c r="K427" s="6"/>
      <c r="L427" s="6"/>
      <c r="M427" s="6"/>
      <c r="N427" s="6"/>
      <c r="O427" s="6"/>
    </row>
    <row r="428" spans="9:15">
      <c r="I428" s="6"/>
      <c r="J428" s="6"/>
      <c r="K428" s="6"/>
      <c r="L428" s="6"/>
      <c r="M428" s="6"/>
      <c r="N428" s="6"/>
      <c r="O428" s="6"/>
    </row>
    <row r="429" spans="9:15">
      <c r="I429" s="6"/>
      <c r="J429" s="6"/>
      <c r="K429" s="6"/>
      <c r="L429" s="6"/>
      <c r="M429" s="6"/>
      <c r="N429" s="6"/>
      <c r="O429" s="6"/>
    </row>
    <row r="430" spans="9:15">
      <c r="I430" s="6"/>
      <c r="J430" s="6"/>
      <c r="K430" s="6"/>
      <c r="L430" s="6"/>
      <c r="M430" s="6"/>
      <c r="N430" s="6"/>
      <c r="O430" s="6"/>
    </row>
    <row r="431" spans="9:15">
      <c r="I431" s="6"/>
      <c r="J431" s="6"/>
      <c r="K431" s="6"/>
      <c r="L431" s="6"/>
      <c r="M431" s="6"/>
      <c r="N431" s="6"/>
      <c r="O431" s="6"/>
    </row>
    <row r="432" spans="9:15">
      <c r="I432" s="6"/>
      <c r="J432" s="6"/>
      <c r="K432" s="6"/>
      <c r="L432" s="6"/>
      <c r="M432" s="6"/>
      <c r="N432" s="6"/>
      <c r="O432" s="6"/>
    </row>
    <row r="433" spans="9:15">
      <c r="I433" s="6"/>
      <c r="J433" s="6"/>
      <c r="K433" s="6"/>
      <c r="L433" s="6"/>
      <c r="M433" s="6"/>
      <c r="N433" s="6"/>
      <c r="O433" s="6"/>
    </row>
    <row r="434" spans="9:15">
      <c r="I434" s="6"/>
      <c r="J434" s="6"/>
      <c r="K434" s="6"/>
      <c r="L434" s="6"/>
      <c r="M434" s="6"/>
      <c r="N434" s="6"/>
      <c r="O434" s="6"/>
    </row>
    <row r="435" spans="9:15">
      <c r="I435" s="6"/>
      <c r="J435" s="6"/>
      <c r="K435" s="6"/>
      <c r="L435" s="6"/>
      <c r="M435" s="6"/>
      <c r="N435" s="6"/>
      <c r="O435" s="6"/>
    </row>
    <row r="436" spans="9:15">
      <c r="I436" s="6"/>
      <c r="J436" s="6"/>
      <c r="K436" s="6"/>
      <c r="L436" s="6"/>
      <c r="M436" s="6"/>
      <c r="N436" s="6"/>
      <c r="O436" s="6"/>
    </row>
    <row r="437" spans="9:15">
      <c r="I437" s="6"/>
      <c r="J437" s="6"/>
      <c r="K437" s="6"/>
      <c r="L437" s="6"/>
      <c r="M437" s="6"/>
      <c r="N437" s="6"/>
      <c r="O437" s="6"/>
    </row>
    <row r="438" spans="9:15">
      <c r="I438" s="6"/>
      <c r="J438" s="6"/>
      <c r="K438" s="6"/>
      <c r="L438" s="6"/>
      <c r="M438" s="6"/>
      <c r="N438" s="6"/>
      <c r="O438" s="6"/>
    </row>
    <row r="439" spans="9:15">
      <c r="I439" s="6"/>
      <c r="J439" s="6"/>
      <c r="K439" s="6"/>
      <c r="L439" s="6"/>
      <c r="M439" s="6"/>
      <c r="N439" s="6"/>
      <c r="O439" s="6"/>
    </row>
    <row r="440" spans="9:15">
      <c r="I440" s="6"/>
      <c r="J440" s="6"/>
      <c r="K440" s="6"/>
      <c r="L440" s="6"/>
      <c r="M440" s="6"/>
      <c r="N440" s="6"/>
      <c r="O440" s="6"/>
    </row>
    <row r="441" spans="9:15">
      <c r="I441" s="6"/>
      <c r="J441" s="6"/>
      <c r="K441" s="6"/>
      <c r="L441" s="6"/>
      <c r="M441" s="6"/>
      <c r="N441" s="6"/>
      <c r="O441" s="6"/>
    </row>
    <row r="442" spans="9:15">
      <c r="I442" s="6"/>
      <c r="J442" s="6"/>
      <c r="K442" s="6"/>
      <c r="L442" s="6"/>
      <c r="M442" s="6"/>
      <c r="N442" s="6"/>
      <c r="O442" s="6"/>
    </row>
    <row r="443" spans="9:15">
      <c r="I443" s="6"/>
      <c r="J443" s="6"/>
      <c r="K443" s="6"/>
      <c r="L443" s="6"/>
      <c r="M443" s="6"/>
      <c r="N443" s="6"/>
      <c r="O443" s="6"/>
    </row>
    <row r="444" spans="9:15">
      <c r="I444" s="6"/>
      <c r="J444" s="6"/>
      <c r="K444" s="6"/>
      <c r="L444" s="6"/>
      <c r="M444" s="6"/>
      <c r="N444" s="6"/>
      <c r="O444" s="6"/>
    </row>
    <row r="445" spans="9:15">
      <c r="I445" s="6"/>
      <c r="J445" s="6"/>
      <c r="K445" s="6"/>
      <c r="L445" s="6"/>
      <c r="M445" s="6"/>
      <c r="N445" s="6"/>
      <c r="O445" s="6"/>
    </row>
    <row r="446" spans="9:15">
      <c r="I446" s="6"/>
      <c r="J446" s="6"/>
      <c r="K446" s="6"/>
      <c r="L446" s="6"/>
      <c r="M446" s="6"/>
      <c r="N446" s="6"/>
      <c r="O446" s="6"/>
    </row>
    <row r="447" spans="9:15">
      <c r="I447" s="6"/>
      <c r="J447" s="6"/>
      <c r="K447" s="6"/>
      <c r="L447" s="6"/>
      <c r="M447" s="6"/>
      <c r="N447" s="6"/>
      <c r="O447" s="6"/>
    </row>
    <row r="448" spans="9:15">
      <c r="I448" s="6"/>
      <c r="J448" s="6"/>
      <c r="K448" s="6"/>
      <c r="L448" s="6"/>
      <c r="M448" s="6"/>
      <c r="N448" s="6"/>
      <c r="O448" s="6"/>
    </row>
    <row r="449" spans="9:15">
      <c r="I449" s="6"/>
      <c r="J449" s="6"/>
      <c r="K449" s="6"/>
      <c r="L449" s="6"/>
      <c r="M449" s="6"/>
      <c r="N449" s="6"/>
      <c r="O449" s="6"/>
    </row>
    <row r="450" spans="9:15">
      <c r="I450" s="6"/>
      <c r="J450" s="6"/>
      <c r="K450" s="6"/>
      <c r="L450" s="6"/>
      <c r="M450" s="6"/>
      <c r="N450" s="6"/>
      <c r="O450" s="6"/>
    </row>
    <row r="451" spans="9:15">
      <c r="I451" s="6"/>
      <c r="J451" s="6"/>
      <c r="K451" s="6"/>
      <c r="L451" s="6"/>
      <c r="M451" s="6"/>
      <c r="N451" s="6"/>
      <c r="O451" s="6"/>
    </row>
    <row r="452" spans="9:15">
      <c r="I452" s="6"/>
      <c r="J452" s="6"/>
      <c r="K452" s="6"/>
      <c r="L452" s="6"/>
      <c r="M452" s="6"/>
      <c r="N452" s="6"/>
      <c r="O452" s="6"/>
    </row>
    <row r="453" spans="9:15">
      <c r="I453" s="6"/>
      <c r="J453" s="6"/>
      <c r="K453" s="6"/>
      <c r="L453" s="6"/>
      <c r="M453" s="6"/>
      <c r="N453" s="6"/>
      <c r="O453" s="6"/>
    </row>
    <row r="454" spans="9:15">
      <c r="I454" s="6"/>
      <c r="J454" s="6"/>
      <c r="K454" s="6"/>
      <c r="L454" s="6"/>
      <c r="M454" s="6"/>
      <c r="N454" s="6"/>
      <c r="O454" s="6"/>
    </row>
    <row r="455" spans="9:15">
      <c r="I455" s="6"/>
      <c r="J455" s="6"/>
      <c r="K455" s="6"/>
      <c r="L455" s="6"/>
      <c r="M455" s="6"/>
      <c r="N455" s="6"/>
      <c r="O455" s="6"/>
    </row>
    <row r="456" spans="9:15">
      <c r="I456" s="6"/>
      <c r="J456" s="6"/>
      <c r="K456" s="6"/>
      <c r="L456" s="6"/>
      <c r="M456" s="6"/>
      <c r="N456" s="6"/>
      <c r="O456" s="6"/>
    </row>
    <row r="457" spans="9:15">
      <c r="I457" s="6"/>
      <c r="J457" s="6"/>
      <c r="K457" s="6"/>
      <c r="L457" s="6"/>
      <c r="M457" s="6"/>
      <c r="N457" s="6"/>
      <c r="O457" s="6"/>
    </row>
    <row r="458" spans="9:15">
      <c r="I458" s="6"/>
      <c r="J458" s="6"/>
      <c r="K458" s="6"/>
      <c r="L458" s="6"/>
      <c r="M458" s="6"/>
      <c r="N458" s="6"/>
      <c r="O458" s="6"/>
    </row>
    <row r="459" spans="9:15">
      <c r="I459" s="6"/>
      <c r="J459" s="6"/>
      <c r="K459" s="6"/>
      <c r="L459" s="6"/>
      <c r="M459" s="6"/>
      <c r="N459" s="6"/>
      <c r="O459" s="6"/>
    </row>
    <row r="460" spans="9:15">
      <c r="I460" s="6"/>
      <c r="J460" s="6"/>
      <c r="K460" s="6"/>
      <c r="L460" s="6"/>
      <c r="M460" s="6"/>
      <c r="N460" s="6"/>
      <c r="O460" s="6"/>
    </row>
    <row r="461" spans="9:15">
      <c r="I461" s="6"/>
      <c r="J461" s="6"/>
      <c r="K461" s="6"/>
      <c r="L461" s="6"/>
      <c r="M461" s="6"/>
      <c r="N461" s="6"/>
      <c r="O461" s="6"/>
    </row>
    <row r="462" spans="9:15">
      <c r="I462" s="6"/>
      <c r="J462" s="6"/>
      <c r="K462" s="6"/>
      <c r="L462" s="6"/>
      <c r="M462" s="6"/>
      <c r="N462" s="6"/>
      <c r="O462" s="6"/>
    </row>
    <row r="463" spans="9:15">
      <c r="I463" s="6"/>
      <c r="J463" s="6"/>
      <c r="K463" s="6"/>
      <c r="L463" s="6"/>
      <c r="M463" s="6"/>
      <c r="N463" s="6"/>
      <c r="O463" s="6"/>
    </row>
    <row r="464" spans="9:15">
      <c r="I464" s="6"/>
      <c r="J464" s="6"/>
      <c r="K464" s="6"/>
      <c r="L464" s="6"/>
      <c r="M464" s="6"/>
      <c r="N464" s="6"/>
      <c r="O464" s="6"/>
    </row>
    <row r="465" spans="9:15">
      <c r="I465" s="6"/>
      <c r="J465" s="6"/>
      <c r="K465" s="6"/>
      <c r="L465" s="6"/>
      <c r="M465" s="6"/>
      <c r="N465" s="6"/>
      <c r="O465" s="6"/>
    </row>
    <row r="466" spans="9:15">
      <c r="I466" s="6"/>
      <c r="J466" s="6"/>
      <c r="K466" s="6"/>
      <c r="L466" s="6"/>
      <c r="M466" s="6"/>
      <c r="N466" s="6"/>
      <c r="O466" s="6"/>
    </row>
    <row r="467" spans="9:15">
      <c r="I467" s="6"/>
      <c r="J467" s="6"/>
      <c r="K467" s="6"/>
      <c r="L467" s="6"/>
      <c r="M467" s="6"/>
      <c r="N467" s="6"/>
      <c r="O467" s="6"/>
    </row>
    <row r="468" spans="9:15">
      <c r="I468" s="6"/>
      <c r="J468" s="6"/>
      <c r="K468" s="6"/>
      <c r="L468" s="6"/>
      <c r="M468" s="6"/>
      <c r="N468" s="6"/>
      <c r="O468" s="6"/>
    </row>
    <row r="469" spans="9:15">
      <c r="I469" s="6"/>
      <c r="J469" s="6"/>
      <c r="K469" s="6"/>
      <c r="L469" s="6"/>
      <c r="M469" s="6"/>
      <c r="N469" s="6"/>
      <c r="O469" s="6"/>
    </row>
    <row r="470" spans="9:15">
      <c r="I470" s="6"/>
      <c r="J470" s="6"/>
      <c r="K470" s="6"/>
      <c r="L470" s="6"/>
      <c r="M470" s="6"/>
      <c r="N470" s="6"/>
      <c r="O470" s="6"/>
    </row>
    <row r="471" spans="9:15">
      <c r="I471" s="6"/>
      <c r="J471" s="6"/>
      <c r="K471" s="6"/>
      <c r="L471" s="6"/>
      <c r="M471" s="6"/>
      <c r="N471" s="6"/>
      <c r="O471" s="6"/>
    </row>
    <row r="472" spans="9:15">
      <c r="I472" s="6"/>
      <c r="J472" s="6"/>
      <c r="K472" s="6"/>
      <c r="L472" s="6"/>
      <c r="M472" s="6"/>
      <c r="N472" s="6"/>
      <c r="O472" s="6"/>
    </row>
    <row r="473" spans="9:15">
      <c r="I473" s="6"/>
      <c r="J473" s="6"/>
      <c r="K473" s="6"/>
      <c r="L473" s="6"/>
      <c r="M473" s="6"/>
      <c r="N473" s="6"/>
      <c r="O473" s="6"/>
    </row>
    <row r="474" spans="9:15">
      <c r="I474" s="6"/>
      <c r="J474" s="6"/>
      <c r="K474" s="6"/>
      <c r="L474" s="6"/>
      <c r="M474" s="6"/>
      <c r="N474" s="6"/>
      <c r="O474" s="6"/>
    </row>
    <row r="475" spans="9:15">
      <c r="I475" s="6"/>
      <c r="J475" s="6"/>
      <c r="K475" s="6"/>
      <c r="L475" s="6"/>
      <c r="M475" s="6"/>
      <c r="N475" s="6"/>
      <c r="O475" s="6"/>
    </row>
    <row r="476" spans="9:15">
      <c r="I476" s="6"/>
      <c r="J476" s="6"/>
      <c r="K476" s="6"/>
      <c r="L476" s="6"/>
      <c r="M476" s="6"/>
      <c r="N476" s="6"/>
      <c r="O476" s="6"/>
    </row>
    <row r="477" spans="9:15">
      <c r="I477" s="6"/>
      <c r="J477" s="6"/>
      <c r="K477" s="6"/>
      <c r="L477" s="6"/>
      <c r="M477" s="6"/>
      <c r="N477" s="6"/>
      <c r="O477" s="6"/>
    </row>
    <row r="478" spans="9:15">
      <c r="I478" s="6"/>
      <c r="J478" s="6"/>
      <c r="K478" s="6"/>
      <c r="L478" s="6"/>
      <c r="M478" s="6"/>
      <c r="N478" s="6"/>
      <c r="O478" s="6"/>
    </row>
    <row r="479" spans="9:15">
      <c r="I479" s="6"/>
      <c r="J479" s="6"/>
      <c r="K479" s="6"/>
      <c r="L479" s="6"/>
      <c r="M479" s="6"/>
      <c r="N479" s="6"/>
      <c r="O479" s="6"/>
    </row>
    <row r="480" spans="9:15">
      <c r="I480" s="6"/>
      <c r="J480" s="6"/>
      <c r="K480" s="6"/>
      <c r="L480" s="6"/>
      <c r="M480" s="6"/>
      <c r="N480" s="6"/>
      <c r="O480" s="6"/>
    </row>
    <row r="481" spans="9:15">
      <c r="I481" s="6"/>
      <c r="J481" s="6"/>
      <c r="K481" s="6"/>
      <c r="L481" s="6"/>
      <c r="M481" s="6"/>
      <c r="N481" s="6"/>
      <c r="O481" s="6"/>
    </row>
    <row r="482" spans="9:15">
      <c r="I482" s="6"/>
      <c r="J482" s="6"/>
      <c r="K482" s="6"/>
      <c r="L482" s="6"/>
      <c r="M482" s="6"/>
      <c r="N482" s="6"/>
      <c r="O482" s="6"/>
    </row>
    <row r="483" spans="9:15">
      <c r="I483" s="6"/>
      <c r="J483" s="6"/>
      <c r="K483" s="6"/>
      <c r="L483" s="6"/>
      <c r="M483" s="6"/>
      <c r="N483" s="6"/>
      <c r="O483" s="6"/>
    </row>
    <row r="484" spans="9:15">
      <c r="I484" s="6"/>
      <c r="J484" s="6"/>
      <c r="K484" s="6"/>
      <c r="L484" s="6"/>
      <c r="M484" s="6"/>
      <c r="N484" s="6"/>
      <c r="O484" s="6"/>
    </row>
    <row r="485" spans="9:15">
      <c r="I485" s="6"/>
      <c r="J485" s="6"/>
      <c r="K485" s="6"/>
      <c r="L485" s="6"/>
      <c r="M485" s="6"/>
      <c r="N485" s="6"/>
      <c r="O485" s="6"/>
    </row>
    <row r="486" spans="9:15">
      <c r="I486" s="6"/>
      <c r="J486" s="6"/>
      <c r="K486" s="6"/>
      <c r="L486" s="6"/>
      <c r="M486" s="6"/>
      <c r="N486" s="6"/>
      <c r="O486" s="6"/>
    </row>
    <row r="487" spans="9:15">
      <c r="I487" s="6"/>
      <c r="J487" s="6"/>
      <c r="K487" s="6"/>
      <c r="L487" s="6"/>
      <c r="M487" s="6"/>
      <c r="N487" s="6"/>
      <c r="O487" s="6"/>
    </row>
    <row r="488" spans="9:15">
      <c r="I488" s="6"/>
      <c r="J488" s="6"/>
      <c r="K488" s="6"/>
      <c r="L488" s="6"/>
      <c r="M488" s="6"/>
      <c r="N488" s="6"/>
      <c r="O488" s="6"/>
    </row>
    <row r="489" spans="9:15">
      <c r="I489" s="6"/>
      <c r="J489" s="6"/>
      <c r="K489" s="6"/>
      <c r="L489" s="6"/>
      <c r="M489" s="6"/>
      <c r="N489" s="6"/>
      <c r="O489" s="6"/>
    </row>
    <row r="490" spans="9:15">
      <c r="I490" s="6"/>
      <c r="J490" s="6"/>
      <c r="K490" s="6"/>
      <c r="L490" s="6"/>
      <c r="M490" s="6"/>
      <c r="N490" s="6"/>
      <c r="O490" s="6"/>
    </row>
    <row r="491" spans="9:15">
      <c r="I491" s="6"/>
      <c r="J491" s="6"/>
      <c r="K491" s="6"/>
      <c r="L491" s="6"/>
      <c r="M491" s="6"/>
      <c r="N491" s="6"/>
      <c r="O491" s="6"/>
    </row>
    <row r="492" spans="9:15">
      <c r="I492" s="6"/>
      <c r="J492" s="6"/>
      <c r="K492" s="6"/>
      <c r="L492" s="6"/>
      <c r="M492" s="6"/>
      <c r="N492" s="6"/>
      <c r="O492" s="6"/>
    </row>
    <row r="493" spans="9:15">
      <c r="I493" s="6"/>
      <c r="J493" s="6"/>
      <c r="K493" s="6"/>
      <c r="L493" s="6"/>
      <c r="M493" s="6"/>
      <c r="N493" s="6"/>
      <c r="O493" s="6"/>
    </row>
    <row r="494" spans="9:15">
      <c r="I494" s="6"/>
      <c r="J494" s="6"/>
      <c r="K494" s="6"/>
      <c r="L494" s="6"/>
      <c r="M494" s="6"/>
      <c r="N494" s="6"/>
      <c r="O494" s="6"/>
    </row>
    <row r="495" spans="9:15">
      <c r="I495" s="6"/>
      <c r="J495" s="6"/>
      <c r="K495" s="6"/>
      <c r="L495" s="6"/>
      <c r="M495" s="6"/>
      <c r="N495" s="6"/>
      <c r="O495" s="6"/>
    </row>
    <row r="496" spans="9:15">
      <c r="I496" s="6"/>
      <c r="J496" s="6"/>
      <c r="K496" s="6"/>
      <c r="L496" s="6"/>
      <c r="M496" s="6"/>
      <c r="N496" s="6"/>
      <c r="O496" s="6"/>
    </row>
    <row r="497" spans="9:15">
      <c r="I497" s="6"/>
      <c r="J497" s="6"/>
      <c r="K497" s="6"/>
      <c r="L497" s="6"/>
      <c r="M497" s="6"/>
      <c r="N497" s="6"/>
      <c r="O497" s="6"/>
    </row>
    <row r="498" spans="9:15">
      <c r="I498" s="6"/>
      <c r="J498" s="6"/>
      <c r="K498" s="6"/>
      <c r="L498" s="6"/>
      <c r="M498" s="6"/>
      <c r="N498" s="6"/>
      <c r="O498" s="6"/>
    </row>
    <row r="499" spans="9:15">
      <c r="I499" s="6"/>
      <c r="J499" s="6"/>
      <c r="K499" s="6"/>
      <c r="L499" s="6"/>
      <c r="M499" s="6"/>
      <c r="N499" s="6"/>
      <c r="O499" s="6"/>
    </row>
    <row r="500" spans="9:15">
      <c r="I500" s="6"/>
      <c r="J500" s="6"/>
      <c r="K500" s="6"/>
      <c r="L500" s="6"/>
      <c r="M500" s="6"/>
      <c r="N500" s="6"/>
      <c r="O500" s="6"/>
    </row>
    <row r="501" spans="9:15">
      <c r="I501" s="6"/>
      <c r="J501" s="6"/>
      <c r="K501" s="6"/>
      <c r="L501" s="6"/>
      <c r="M501" s="6"/>
      <c r="N501" s="6"/>
      <c r="O501" s="6"/>
    </row>
    <row r="502" spans="9:15">
      <c r="I502" s="6"/>
      <c r="J502" s="6"/>
      <c r="K502" s="6"/>
      <c r="L502" s="6"/>
      <c r="M502" s="6"/>
      <c r="N502" s="6"/>
      <c r="O502" s="6"/>
    </row>
    <row r="503" spans="9:15">
      <c r="I503" s="6"/>
      <c r="J503" s="6"/>
      <c r="K503" s="6"/>
      <c r="L503" s="6"/>
      <c r="M503" s="6"/>
      <c r="N503" s="6"/>
      <c r="O503" s="6"/>
    </row>
    <row r="504" spans="9:15">
      <c r="I504" s="6"/>
      <c r="J504" s="6"/>
      <c r="K504" s="6"/>
      <c r="L504" s="6"/>
      <c r="M504" s="6"/>
      <c r="N504" s="6"/>
      <c r="O504" s="6"/>
    </row>
    <row r="505" spans="9:15">
      <c r="I505" s="6"/>
      <c r="J505" s="6"/>
      <c r="K505" s="6"/>
      <c r="L505" s="6"/>
      <c r="M505" s="6"/>
      <c r="N505" s="6"/>
      <c r="O505" s="6"/>
    </row>
    <row r="506" spans="9:15">
      <c r="I506" s="6"/>
      <c r="J506" s="6"/>
      <c r="K506" s="6"/>
      <c r="L506" s="6"/>
      <c r="M506" s="6"/>
      <c r="N506" s="6"/>
      <c r="O506" s="6"/>
    </row>
    <row r="507" spans="9:15">
      <c r="I507" s="6"/>
      <c r="J507" s="6"/>
      <c r="K507" s="6"/>
      <c r="L507" s="6"/>
      <c r="M507" s="6"/>
      <c r="N507" s="6"/>
      <c r="O507" s="6"/>
    </row>
    <row r="508" spans="9:15">
      <c r="I508" s="6"/>
      <c r="J508" s="6"/>
      <c r="K508" s="6"/>
      <c r="L508" s="6"/>
      <c r="M508" s="6"/>
      <c r="N508" s="6"/>
      <c r="O508" s="6"/>
    </row>
    <row r="509" spans="9:15">
      <c r="I509" s="6"/>
      <c r="J509" s="6"/>
      <c r="K509" s="6"/>
      <c r="L509" s="6"/>
      <c r="M509" s="6"/>
      <c r="N509" s="6"/>
      <c r="O509" s="6"/>
    </row>
    <row r="510" spans="9:15">
      <c r="I510" s="6"/>
      <c r="J510" s="6"/>
      <c r="K510" s="6"/>
      <c r="L510" s="6"/>
      <c r="M510" s="6"/>
      <c r="N510" s="6"/>
      <c r="O510" s="6"/>
    </row>
    <row r="511" spans="9:15">
      <c r="I511" s="6"/>
      <c r="J511" s="6"/>
      <c r="K511" s="6"/>
      <c r="L511" s="6"/>
      <c r="M511" s="6"/>
      <c r="N511" s="6"/>
      <c r="O511" s="6"/>
    </row>
    <row r="512" spans="9:15">
      <c r="I512" s="6"/>
      <c r="J512" s="6"/>
      <c r="K512" s="6"/>
      <c r="L512" s="6"/>
      <c r="M512" s="6"/>
      <c r="N512" s="6"/>
      <c r="O512" s="6"/>
    </row>
    <row r="513" spans="9:15">
      <c r="I513" s="6"/>
      <c r="J513" s="6"/>
      <c r="K513" s="6"/>
      <c r="L513" s="6"/>
      <c r="M513" s="6"/>
      <c r="N513" s="6"/>
      <c r="O513" s="6"/>
    </row>
    <row r="514" spans="9:15">
      <c r="I514" s="6"/>
      <c r="J514" s="6"/>
      <c r="K514" s="6"/>
      <c r="L514" s="6"/>
      <c r="M514" s="6"/>
      <c r="N514" s="6"/>
      <c r="O514" s="6"/>
    </row>
    <row r="515" spans="9:15">
      <c r="I515" s="6"/>
      <c r="J515" s="6"/>
      <c r="K515" s="6"/>
      <c r="L515" s="6"/>
      <c r="M515" s="6"/>
      <c r="N515" s="6"/>
      <c r="O515" s="6"/>
    </row>
    <row r="516" spans="9:15">
      <c r="I516" s="6"/>
      <c r="J516" s="6"/>
      <c r="K516" s="6"/>
      <c r="L516" s="6"/>
      <c r="M516" s="6"/>
      <c r="N516" s="6"/>
      <c r="O516" s="6"/>
    </row>
    <row r="517" spans="9:15">
      <c r="I517" s="6"/>
      <c r="J517" s="6"/>
      <c r="K517" s="6"/>
      <c r="L517" s="6"/>
      <c r="M517" s="6"/>
      <c r="N517" s="6"/>
      <c r="O517" s="6"/>
    </row>
    <row r="518" spans="9:15">
      <c r="I518" s="6"/>
      <c r="J518" s="6"/>
      <c r="K518" s="6"/>
      <c r="L518" s="6"/>
      <c r="M518" s="6"/>
      <c r="N518" s="6"/>
      <c r="O518" s="6"/>
    </row>
    <row r="519" spans="9:15">
      <c r="I519" s="6"/>
      <c r="J519" s="6"/>
      <c r="K519" s="6"/>
      <c r="L519" s="6"/>
      <c r="M519" s="6"/>
      <c r="N519" s="6"/>
      <c r="O519" s="6"/>
    </row>
    <row r="520" spans="9:15">
      <c r="I520" s="6"/>
      <c r="J520" s="6"/>
      <c r="K520" s="6"/>
      <c r="L520" s="6"/>
      <c r="M520" s="6"/>
      <c r="N520" s="6"/>
      <c r="O520" s="6"/>
    </row>
    <row r="521" spans="9:15">
      <c r="I521" s="6"/>
      <c r="J521" s="6"/>
      <c r="K521" s="6"/>
      <c r="L521" s="6"/>
      <c r="M521" s="6"/>
      <c r="N521" s="6"/>
      <c r="O521" s="6"/>
    </row>
    <row r="522" spans="9:15">
      <c r="I522" s="6"/>
      <c r="J522" s="6"/>
      <c r="K522" s="6"/>
      <c r="L522" s="6"/>
      <c r="M522" s="6"/>
      <c r="N522" s="6"/>
      <c r="O522" s="6"/>
    </row>
    <row r="523" spans="9:15">
      <c r="I523" s="6"/>
      <c r="J523" s="6"/>
      <c r="K523" s="6"/>
      <c r="L523" s="6"/>
      <c r="M523" s="6"/>
      <c r="N523" s="6"/>
      <c r="O523" s="6"/>
    </row>
    <row r="524" spans="9:15">
      <c r="I524" s="6"/>
      <c r="J524" s="6"/>
      <c r="K524" s="6"/>
      <c r="L524" s="6"/>
      <c r="M524" s="6"/>
      <c r="N524" s="6"/>
      <c r="O524" s="6"/>
    </row>
    <row r="525" spans="9:15">
      <c r="I525" s="6"/>
      <c r="J525" s="6"/>
      <c r="K525" s="6"/>
      <c r="L525" s="6"/>
      <c r="M525" s="6"/>
      <c r="N525" s="6"/>
      <c r="O525" s="6"/>
    </row>
    <row r="526" spans="9:15">
      <c r="I526" s="6"/>
      <c r="J526" s="6"/>
      <c r="K526" s="6"/>
      <c r="L526" s="6"/>
      <c r="M526" s="6"/>
      <c r="N526" s="6"/>
      <c r="O526" s="6"/>
    </row>
    <row r="527" spans="9:15">
      <c r="I527" s="6"/>
      <c r="J527" s="6"/>
      <c r="K527" s="6"/>
      <c r="L527" s="6"/>
      <c r="M527" s="6"/>
      <c r="N527" s="6"/>
      <c r="O527" s="6"/>
    </row>
    <row r="528" spans="9:15">
      <c r="I528" s="6"/>
      <c r="J528" s="6"/>
      <c r="K528" s="6"/>
      <c r="L528" s="6"/>
      <c r="M528" s="6"/>
      <c r="N528" s="6"/>
      <c r="O528" s="6"/>
    </row>
    <row r="529" spans="9:15">
      <c r="I529" s="6"/>
      <c r="J529" s="6"/>
      <c r="K529" s="6"/>
      <c r="L529" s="6"/>
      <c r="M529" s="6"/>
      <c r="N529" s="6"/>
      <c r="O529" s="6"/>
    </row>
    <row r="530" spans="9:15">
      <c r="I530" s="6"/>
      <c r="J530" s="6"/>
      <c r="K530" s="6"/>
      <c r="L530" s="6"/>
      <c r="M530" s="6"/>
      <c r="N530" s="6"/>
      <c r="O530" s="6"/>
    </row>
    <row r="531" spans="9:15">
      <c r="I531" s="6"/>
      <c r="J531" s="6"/>
      <c r="K531" s="6"/>
      <c r="L531" s="6"/>
      <c r="M531" s="6"/>
      <c r="N531" s="6"/>
      <c r="O531" s="6"/>
    </row>
    <row r="532" spans="9:15">
      <c r="I532" s="6"/>
      <c r="J532" s="6"/>
      <c r="K532" s="6"/>
      <c r="L532" s="6"/>
      <c r="M532" s="6"/>
      <c r="N532" s="6"/>
      <c r="O532" s="6"/>
    </row>
    <row r="533" spans="9:15">
      <c r="I533" s="6"/>
      <c r="J533" s="6"/>
      <c r="K533" s="6"/>
      <c r="L533" s="6"/>
      <c r="M533" s="6"/>
      <c r="N533" s="6"/>
      <c r="O533" s="6"/>
    </row>
    <row r="534" spans="9:15">
      <c r="I534" s="6"/>
      <c r="J534" s="6"/>
      <c r="K534" s="6"/>
      <c r="L534" s="6"/>
      <c r="M534" s="6"/>
      <c r="N534" s="6"/>
      <c r="O534" s="6"/>
    </row>
    <row r="535" spans="9:15">
      <c r="I535" s="6"/>
      <c r="J535" s="6"/>
      <c r="K535" s="6"/>
      <c r="L535" s="6"/>
      <c r="M535" s="6"/>
      <c r="N535" s="6"/>
      <c r="O535" s="6"/>
    </row>
    <row r="536" spans="9:15">
      <c r="I536" s="6"/>
      <c r="J536" s="6"/>
      <c r="K536" s="6"/>
      <c r="L536" s="6"/>
      <c r="M536" s="6"/>
      <c r="N536" s="6"/>
      <c r="O536" s="6"/>
    </row>
    <row r="537" spans="9:15">
      <c r="I537" s="6"/>
      <c r="J537" s="6"/>
      <c r="K537" s="6"/>
      <c r="L537" s="6"/>
      <c r="M537" s="6"/>
      <c r="N537" s="6"/>
      <c r="O537" s="6"/>
    </row>
    <row r="538" spans="9:15">
      <c r="I538" s="6"/>
      <c r="J538" s="6"/>
      <c r="K538" s="6"/>
      <c r="L538" s="6"/>
      <c r="M538" s="6"/>
      <c r="N538" s="6"/>
      <c r="O538" s="6"/>
    </row>
    <row r="539" spans="9:15">
      <c r="I539" s="6"/>
      <c r="J539" s="6"/>
      <c r="K539" s="6"/>
      <c r="L539" s="6"/>
      <c r="M539" s="6"/>
      <c r="N539" s="6"/>
      <c r="O539" s="6"/>
    </row>
    <row r="540" spans="9:15">
      <c r="I540" s="6"/>
      <c r="J540" s="6"/>
      <c r="K540" s="6"/>
      <c r="L540" s="6"/>
      <c r="M540" s="6"/>
      <c r="N540" s="6"/>
      <c r="O540" s="6"/>
    </row>
    <row r="541" spans="9:15">
      <c r="I541" s="6"/>
      <c r="J541" s="6"/>
      <c r="K541" s="6"/>
      <c r="L541" s="6"/>
      <c r="M541" s="6"/>
      <c r="N541" s="6"/>
      <c r="O541" s="6"/>
    </row>
    <row r="542" spans="9:15">
      <c r="I542" s="6"/>
      <c r="J542" s="6"/>
      <c r="K542" s="6"/>
      <c r="L542" s="6"/>
      <c r="M542" s="6"/>
      <c r="N542" s="6"/>
      <c r="O542" s="6"/>
    </row>
    <row r="543" spans="9:15">
      <c r="I543" s="6"/>
      <c r="J543" s="6"/>
      <c r="K543" s="6"/>
      <c r="L543" s="6"/>
      <c r="M543" s="6"/>
      <c r="N543" s="6"/>
      <c r="O543" s="6"/>
    </row>
    <row r="544" spans="9:15">
      <c r="I544" s="6"/>
      <c r="J544" s="6"/>
      <c r="K544" s="6"/>
      <c r="L544" s="6"/>
      <c r="M544" s="6"/>
      <c r="N544" s="6"/>
      <c r="O544" s="6"/>
    </row>
    <row r="545" spans="9:15">
      <c r="I545" s="6"/>
      <c r="J545" s="6"/>
      <c r="K545" s="6"/>
      <c r="L545" s="6"/>
      <c r="M545" s="6"/>
      <c r="N545" s="6"/>
      <c r="O545" s="6"/>
    </row>
    <row r="546" spans="9:15">
      <c r="I546" s="6"/>
      <c r="J546" s="6"/>
      <c r="K546" s="6"/>
      <c r="L546" s="6"/>
      <c r="M546" s="6"/>
      <c r="N546" s="6"/>
      <c r="O546" s="6"/>
    </row>
    <row r="547" spans="9:15">
      <c r="I547" s="6"/>
      <c r="J547" s="6"/>
      <c r="K547" s="6"/>
      <c r="L547" s="6"/>
      <c r="M547" s="6"/>
      <c r="N547" s="6"/>
      <c r="O547" s="6"/>
    </row>
    <row r="548" spans="9:15">
      <c r="I548" s="6"/>
      <c r="J548" s="6"/>
      <c r="K548" s="6"/>
      <c r="L548" s="6"/>
      <c r="M548" s="6"/>
      <c r="N548" s="6"/>
      <c r="O548" s="6"/>
    </row>
    <row r="549" spans="9:15">
      <c r="I549" s="6"/>
      <c r="J549" s="6"/>
      <c r="K549" s="6"/>
      <c r="L549" s="6"/>
      <c r="M549" s="6"/>
      <c r="N549" s="6"/>
      <c r="O549" s="6"/>
    </row>
    <row r="550" spans="9:15">
      <c r="I550" s="6"/>
      <c r="J550" s="6"/>
      <c r="K550" s="6"/>
      <c r="L550" s="6"/>
      <c r="M550" s="6"/>
      <c r="N550" s="6"/>
      <c r="O550" s="6"/>
    </row>
    <row r="551" spans="9:15">
      <c r="I551" s="6"/>
      <c r="J551" s="6"/>
      <c r="K551" s="6"/>
      <c r="L551" s="6"/>
      <c r="M551" s="6"/>
      <c r="N551" s="6"/>
      <c r="O551" s="6"/>
    </row>
    <row r="552" spans="9:15">
      <c r="I552" s="6"/>
      <c r="J552" s="6"/>
      <c r="K552" s="6"/>
      <c r="L552" s="6"/>
      <c r="M552" s="6"/>
      <c r="N552" s="6"/>
      <c r="O552" s="6"/>
    </row>
    <row r="553" spans="9:15">
      <c r="I553" s="6"/>
      <c r="J553" s="6"/>
      <c r="K553" s="6"/>
      <c r="L553" s="6"/>
      <c r="M553" s="6"/>
      <c r="N553" s="6"/>
      <c r="O553" s="6"/>
    </row>
    <row r="554" spans="9:15">
      <c r="I554" s="6"/>
      <c r="J554" s="6"/>
      <c r="K554" s="6"/>
      <c r="L554" s="6"/>
      <c r="M554" s="6"/>
      <c r="N554" s="6"/>
      <c r="O554" s="6"/>
    </row>
    <row r="555" spans="9:15">
      <c r="I555" s="6"/>
      <c r="J555" s="6"/>
      <c r="K555" s="6"/>
      <c r="L555" s="6"/>
      <c r="M555" s="6"/>
      <c r="N555" s="6"/>
      <c r="O555" s="6"/>
    </row>
    <row r="556" spans="9:15">
      <c r="I556" s="6"/>
      <c r="J556" s="6"/>
      <c r="K556" s="6"/>
      <c r="L556" s="6"/>
      <c r="M556" s="6"/>
      <c r="N556" s="6"/>
      <c r="O556" s="6"/>
    </row>
    <row r="557" spans="9:15">
      <c r="I557" s="6"/>
      <c r="J557" s="6"/>
      <c r="K557" s="6"/>
      <c r="L557" s="6"/>
      <c r="M557" s="6"/>
      <c r="N557" s="6"/>
      <c r="O557" s="6"/>
    </row>
    <row r="558" spans="9:15">
      <c r="I558" s="6"/>
      <c r="J558" s="6"/>
      <c r="K558" s="6"/>
      <c r="L558" s="6"/>
      <c r="M558" s="6"/>
      <c r="N558" s="6"/>
      <c r="O558" s="6"/>
    </row>
    <row r="559" spans="9:15">
      <c r="I559" s="6"/>
      <c r="J559" s="6"/>
      <c r="K559" s="6"/>
      <c r="L559" s="6"/>
      <c r="M559" s="6"/>
      <c r="N559" s="6"/>
      <c r="O559" s="6"/>
    </row>
    <row r="560" spans="9:15">
      <c r="I560" s="6"/>
      <c r="J560" s="6"/>
      <c r="K560" s="6"/>
      <c r="L560" s="6"/>
      <c r="M560" s="6"/>
      <c r="N560" s="6"/>
      <c r="O560" s="6"/>
    </row>
    <row r="561" spans="9:15">
      <c r="I561" s="6"/>
      <c r="J561" s="6"/>
      <c r="K561" s="6"/>
      <c r="L561" s="6"/>
      <c r="M561" s="6"/>
      <c r="N561" s="6"/>
      <c r="O561" s="6"/>
    </row>
    <row r="562" spans="9:15">
      <c r="I562" s="6"/>
      <c r="J562" s="6"/>
      <c r="K562" s="6"/>
      <c r="L562" s="6"/>
      <c r="M562" s="6"/>
      <c r="N562" s="6"/>
      <c r="O562" s="6"/>
    </row>
    <row r="563" spans="9:15">
      <c r="I563" s="6"/>
      <c r="J563" s="6"/>
      <c r="K563" s="6"/>
      <c r="L563" s="6"/>
      <c r="M563" s="6"/>
      <c r="N563" s="6"/>
      <c r="O563" s="6"/>
    </row>
    <row r="564" spans="9:15">
      <c r="I564" s="6"/>
      <c r="J564" s="6"/>
      <c r="K564" s="6"/>
      <c r="L564" s="6"/>
      <c r="M564" s="6"/>
      <c r="N564" s="6"/>
      <c r="O564" s="6"/>
    </row>
    <row r="565" spans="9:15">
      <c r="I565" s="6"/>
      <c r="J565" s="6"/>
      <c r="K565" s="6"/>
      <c r="L565" s="6"/>
      <c r="M565" s="6"/>
      <c r="N565" s="6"/>
      <c r="O565" s="6"/>
    </row>
    <row r="566" spans="9:15">
      <c r="I566" s="6"/>
      <c r="J566" s="6"/>
      <c r="K566" s="6"/>
      <c r="L566" s="6"/>
      <c r="M566" s="6"/>
      <c r="N566" s="6"/>
      <c r="O566" s="6"/>
    </row>
    <row r="567" spans="9:15">
      <c r="I567" s="6"/>
      <c r="J567" s="6"/>
      <c r="K567" s="6"/>
      <c r="L567" s="6"/>
      <c r="M567" s="6"/>
      <c r="N567" s="6"/>
      <c r="O567" s="6"/>
    </row>
    <row r="568" spans="9:15">
      <c r="I568" s="6"/>
      <c r="J568" s="6"/>
      <c r="K568" s="6"/>
      <c r="L568" s="6"/>
      <c r="M568" s="6"/>
      <c r="N568" s="6"/>
      <c r="O568" s="6"/>
    </row>
    <row r="569" spans="9:15">
      <c r="I569" s="6"/>
      <c r="J569" s="6"/>
      <c r="K569" s="6"/>
      <c r="L569" s="6"/>
      <c r="M569" s="6"/>
      <c r="N569" s="6"/>
      <c r="O569" s="6"/>
    </row>
    <row r="570" spans="9:15">
      <c r="I570" s="6"/>
      <c r="J570" s="6"/>
      <c r="K570" s="6"/>
      <c r="L570" s="6"/>
      <c r="M570" s="6"/>
      <c r="N570" s="6"/>
      <c r="O570" s="6"/>
    </row>
    <row r="571" spans="9:15">
      <c r="I571" s="6"/>
      <c r="J571" s="6"/>
      <c r="K571" s="6"/>
      <c r="L571" s="6"/>
      <c r="M571" s="6"/>
      <c r="N571" s="6"/>
      <c r="O571" s="6"/>
    </row>
    <row r="572" spans="9:15">
      <c r="I572" s="6"/>
      <c r="J572" s="6"/>
      <c r="K572" s="6"/>
      <c r="L572" s="6"/>
      <c r="M572" s="6"/>
      <c r="N572" s="6"/>
      <c r="O572" s="6"/>
    </row>
    <row r="573" spans="9:15">
      <c r="I573" s="6"/>
      <c r="J573" s="6"/>
      <c r="K573" s="6"/>
      <c r="L573" s="6"/>
      <c r="M573" s="6"/>
      <c r="N573" s="6"/>
      <c r="O573" s="6"/>
    </row>
    <row r="574" spans="9:15">
      <c r="I574" s="6"/>
      <c r="J574" s="6"/>
      <c r="K574" s="6"/>
      <c r="L574" s="6"/>
      <c r="M574" s="6"/>
      <c r="N574" s="6"/>
      <c r="O574" s="6"/>
    </row>
    <row r="575" spans="9:15">
      <c r="I575" s="6"/>
      <c r="J575" s="6"/>
      <c r="K575" s="6"/>
      <c r="L575" s="6"/>
      <c r="M575" s="6"/>
      <c r="N575" s="6"/>
      <c r="O575" s="6"/>
    </row>
    <row r="576" spans="9:15">
      <c r="I576" s="6"/>
      <c r="J576" s="6"/>
      <c r="K576" s="6"/>
      <c r="L576" s="6"/>
      <c r="M576" s="6"/>
      <c r="N576" s="6"/>
      <c r="O576" s="6"/>
    </row>
    <row r="577" spans="9:15">
      <c r="I577" s="6"/>
      <c r="J577" s="6"/>
      <c r="K577" s="6"/>
      <c r="L577" s="6"/>
      <c r="M577" s="6"/>
      <c r="N577" s="6"/>
      <c r="O577" s="6"/>
    </row>
    <row r="578" spans="9:15">
      <c r="I578" s="6"/>
      <c r="J578" s="6"/>
      <c r="K578" s="6"/>
      <c r="L578" s="6"/>
      <c r="M578" s="6"/>
      <c r="N578" s="6"/>
      <c r="O578" s="6"/>
    </row>
    <row r="579" spans="9:15">
      <c r="I579" s="6"/>
      <c r="J579" s="6"/>
      <c r="K579" s="6"/>
      <c r="L579" s="6"/>
      <c r="M579" s="6"/>
      <c r="N579" s="6"/>
      <c r="O579" s="6"/>
    </row>
    <row r="580" spans="9:15">
      <c r="I580" s="6"/>
      <c r="J580" s="6"/>
      <c r="K580" s="6"/>
      <c r="L580" s="6"/>
      <c r="M580" s="6"/>
      <c r="N580" s="6"/>
      <c r="O580" s="6"/>
    </row>
    <row r="581" spans="9:15">
      <c r="I581" s="6"/>
      <c r="J581" s="6"/>
      <c r="K581" s="6"/>
      <c r="L581" s="6"/>
      <c r="M581" s="6"/>
      <c r="N581" s="6"/>
      <c r="O581" s="6"/>
    </row>
    <row r="582" spans="9:15">
      <c r="I582" s="6"/>
      <c r="J582" s="6"/>
      <c r="K582" s="6"/>
      <c r="L582" s="6"/>
      <c r="M582" s="6"/>
      <c r="N582" s="6"/>
      <c r="O582" s="6"/>
    </row>
    <row r="583" spans="9:15">
      <c r="I583" s="6"/>
      <c r="J583" s="6"/>
      <c r="K583" s="6"/>
      <c r="L583" s="6"/>
      <c r="M583" s="6"/>
      <c r="N583" s="6"/>
      <c r="O583" s="6"/>
    </row>
    <row r="584" spans="9:15">
      <c r="I584" s="6"/>
      <c r="J584" s="6"/>
      <c r="K584" s="6"/>
      <c r="L584" s="6"/>
      <c r="M584" s="6"/>
      <c r="N584" s="6"/>
      <c r="O584" s="6"/>
    </row>
    <row r="585" spans="9:15">
      <c r="I585" s="6"/>
      <c r="J585" s="6"/>
      <c r="K585" s="6"/>
      <c r="L585" s="6"/>
      <c r="M585" s="6"/>
      <c r="N585" s="6"/>
      <c r="O585" s="6"/>
    </row>
    <row r="586" spans="9:15">
      <c r="I586" s="6"/>
      <c r="J586" s="6"/>
      <c r="K586" s="6"/>
      <c r="L586" s="6"/>
      <c r="M586" s="6"/>
      <c r="N586" s="6"/>
      <c r="O586" s="6"/>
    </row>
    <row r="587" spans="9:15">
      <c r="I587" s="6"/>
      <c r="J587" s="6"/>
      <c r="K587" s="6"/>
      <c r="L587" s="6"/>
      <c r="M587" s="6"/>
      <c r="N587" s="6"/>
      <c r="O587" s="6"/>
    </row>
    <row r="588" spans="9:15">
      <c r="I588" s="6"/>
      <c r="J588" s="6"/>
      <c r="K588" s="6"/>
      <c r="L588" s="6"/>
      <c r="M588" s="6"/>
      <c r="N588" s="6"/>
      <c r="O588" s="6"/>
    </row>
    <row r="589" spans="9:15">
      <c r="I589" s="6"/>
      <c r="J589" s="6"/>
      <c r="K589" s="6"/>
      <c r="L589" s="6"/>
      <c r="M589" s="6"/>
      <c r="N589" s="6"/>
      <c r="O589" s="6"/>
    </row>
    <row r="590" spans="9:15">
      <c r="I590" s="6"/>
      <c r="J590" s="6"/>
      <c r="K590" s="6"/>
      <c r="L590" s="6"/>
      <c r="M590" s="6"/>
      <c r="N590" s="6"/>
      <c r="O590" s="6"/>
    </row>
    <row r="591" spans="9:15">
      <c r="I591" s="6"/>
      <c r="J591" s="6"/>
      <c r="K591" s="6"/>
      <c r="L591" s="6"/>
      <c r="M591" s="6"/>
      <c r="N591" s="6"/>
      <c r="O591" s="6"/>
    </row>
    <row r="592" spans="9:15">
      <c r="I592" s="6"/>
      <c r="J592" s="6"/>
      <c r="K592" s="6"/>
      <c r="L592" s="6"/>
      <c r="M592" s="6"/>
      <c r="N592" s="6"/>
      <c r="O592" s="6"/>
    </row>
    <row r="593" spans="9:15">
      <c r="I593" s="6"/>
      <c r="J593" s="6"/>
      <c r="K593" s="6"/>
      <c r="L593" s="6"/>
      <c r="M593" s="6"/>
      <c r="N593" s="6"/>
      <c r="O593" s="6"/>
    </row>
    <row r="594" spans="9:15">
      <c r="I594" s="6"/>
      <c r="J594" s="6"/>
      <c r="K594" s="6"/>
      <c r="L594" s="6"/>
      <c r="M594" s="6"/>
      <c r="N594" s="6"/>
      <c r="O594" s="6"/>
    </row>
    <row r="595" spans="9:15">
      <c r="I595" s="6"/>
      <c r="J595" s="6"/>
      <c r="K595" s="6"/>
      <c r="L595" s="6"/>
      <c r="M595" s="6"/>
      <c r="N595" s="6"/>
      <c r="O595" s="6"/>
    </row>
    <row r="596" spans="9:15">
      <c r="I596" s="6"/>
      <c r="J596" s="6"/>
      <c r="K596" s="6"/>
      <c r="L596" s="6"/>
      <c r="M596" s="6"/>
      <c r="N596" s="6"/>
      <c r="O596" s="6"/>
    </row>
    <row r="597" spans="9:15">
      <c r="J597" s="6"/>
      <c r="K597" s="6"/>
      <c r="L597" s="6"/>
      <c r="M597" s="6"/>
      <c r="N597" s="6"/>
      <c r="O597" s="6"/>
    </row>
  </sheetData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zoomScaleNormal="100" workbookViewId="0">
      <selection activeCell="A2" sqref="A2"/>
    </sheetView>
  </sheetViews>
  <sheetFormatPr defaultRowHeight="12.75"/>
  <cols>
    <col min="1" max="1" width="4.85546875" style="223" customWidth="1"/>
    <col min="2" max="2" width="8.7109375" style="223" customWidth="1"/>
    <col min="3" max="3" width="9.140625" style="223" bestFit="1" customWidth="1"/>
    <col min="4" max="11" width="8.7109375" style="223" customWidth="1"/>
    <col min="12" max="12" width="9.7109375" style="223" customWidth="1"/>
    <col min="13" max="16384" width="9.140625" style="223"/>
  </cols>
  <sheetData>
    <row r="1" spans="1:12" ht="18" customHeight="1">
      <c r="A1" s="221" t="s">
        <v>265</v>
      </c>
      <c r="B1" s="221"/>
      <c r="C1" s="221"/>
      <c r="D1" s="221"/>
      <c r="E1" s="221"/>
      <c r="F1" s="222"/>
      <c r="G1" s="221"/>
      <c r="H1" s="221"/>
    </row>
    <row r="2" spans="1:12" ht="18" customHeight="1">
      <c r="A2" s="221"/>
      <c r="B2" s="221"/>
      <c r="C2" s="221"/>
      <c r="D2" s="221"/>
      <c r="E2" s="221"/>
      <c r="F2" s="222"/>
      <c r="G2" s="221"/>
      <c r="H2" s="221"/>
    </row>
    <row r="3" spans="1:12" ht="15" customHeight="1">
      <c r="A3" s="224" t="s">
        <v>266</v>
      </c>
      <c r="B3" s="225"/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1:12" s="229" customFormat="1" ht="39.75">
      <c r="A4" s="227"/>
      <c r="B4" s="228" t="s">
        <v>261</v>
      </c>
      <c r="C4" s="228" t="s">
        <v>232</v>
      </c>
      <c r="D4" s="228" t="s">
        <v>262</v>
      </c>
      <c r="E4" s="228" t="s">
        <v>263</v>
      </c>
      <c r="F4" s="228" t="s">
        <v>267</v>
      </c>
      <c r="G4" s="228" t="s">
        <v>174</v>
      </c>
      <c r="H4" s="228" t="s">
        <v>264</v>
      </c>
      <c r="I4" s="228" t="s">
        <v>268</v>
      </c>
      <c r="J4" s="228" t="s">
        <v>269</v>
      </c>
      <c r="K4" s="228" t="s">
        <v>270</v>
      </c>
      <c r="L4" s="228" t="s">
        <v>42</v>
      </c>
    </row>
    <row r="5" spans="1:12">
      <c r="A5" s="230">
        <v>1998</v>
      </c>
      <c r="B5" s="231">
        <v>159404</v>
      </c>
      <c r="C5" s="231">
        <v>129890</v>
      </c>
      <c r="D5" s="231">
        <v>142201</v>
      </c>
      <c r="E5" s="231">
        <v>125253</v>
      </c>
      <c r="F5" s="232">
        <v>16785</v>
      </c>
      <c r="G5" s="232">
        <v>5891</v>
      </c>
      <c r="H5" s="232">
        <v>10372</v>
      </c>
      <c r="I5" s="232">
        <v>106350</v>
      </c>
      <c r="J5" s="232">
        <v>1937</v>
      </c>
      <c r="K5" s="232">
        <v>16604</v>
      </c>
      <c r="L5" s="233">
        <f>SUM(B5:K5)</f>
        <v>714687</v>
      </c>
    </row>
    <row r="6" spans="1:12">
      <c r="A6" s="230">
        <v>1999</v>
      </c>
      <c r="B6" s="231">
        <v>159972</v>
      </c>
      <c r="C6" s="231">
        <v>140021</v>
      </c>
      <c r="D6" s="231">
        <v>138355</v>
      </c>
      <c r="E6" s="231">
        <v>146337</v>
      </c>
      <c r="F6" s="232">
        <v>24855</v>
      </c>
      <c r="G6" s="232">
        <v>6965</v>
      </c>
      <c r="H6" s="232">
        <v>11012</v>
      </c>
      <c r="I6" s="232">
        <v>112685</v>
      </c>
      <c r="J6" s="232">
        <v>1851</v>
      </c>
      <c r="K6" s="232">
        <v>21020</v>
      </c>
      <c r="L6" s="233">
        <f t="shared" ref="L6:L15" si="0">SUM(B6:K6)</f>
        <v>763073</v>
      </c>
    </row>
    <row r="7" spans="1:12">
      <c r="A7" s="230">
        <v>2000</v>
      </c>
      <c r="B7" s="231">
        <v>165488</v>
      </c>
      <c r="C7" s="231">
        <v>148354</v>
      </c>
      <c r="D7" s="231">
        <v>128510</v>
      </c>
      <c r="E7" s="231">
        <v>161955</v>
      </c>
      <c r="F7" s="232">
        <v>24538</v>
      </c>
      <c r="G7" s="232">
        <v>8293</v>
      </c>
      <c r="H7" s="232">
        <v>11882</v>
      </c>
      <c r="I7" s="232">
        <v>125019</v>
      </c>
      <c r="J7" s="232">
        <v>1577</v>
      </c>
      <c r="K7" s="232">
        <v>23515</v>
      </c>
      <c r="L7" s="233">
        <f t="shared" si="0"/>
        <v>799131</v>
      </c>
    </row>
    <row r="8" spans="1:12">
      <c r="A8" s="230">
        <v>2001</v>
      </c>
      <c r="B8" s="234">
        <v>163658</v>
      </c>
      <c r="C8" s="235">
        <v>157967</v>
      </c>
      <c r="D8" s="235">
        <v>138757</v>
      </c>
      <c r="E8" s="235">
        <v>168923</v>
      </c>
      <c r="F8" s="235">
        <v>44530</v>
      </c>
      <c r="G8" s="236">
        <v>11373</v>
      </c>
      <c r="H8" s="236">
        <v>17024</v>
      </c>
      <c r="I8" s="236">
        <v>148004</v>
      </c>
      <c r="J8" s="236">
        <v>2122</v>
      </c>
      <c r="K8" s="236">
        <v>23154</v>
      </c>
      <c r="L8" s="233">
        <f t="shared" si="0"/>
        <v>875512</v>
      </c>
    </row>
    <row r="9" spans="1:12">
      <c r="A9" s="230">
        <v>2002</v>
      </c>
      <c r="B9" s="234">
        <v>172754</v>
      </c>
      <c r="C9" s="235">
        <v>162008</v>
      </c>
      <c r="D9" s="235">
        <v>181590</v>
      </c>
      <c r="E9" s="235">
        <v>183914</v>
      </c>
      <c r="F9" s="235">
        <v>41909</v>
      </c>
      <c r="G9" s="236">
        <v>13486</v>
      </c>
      <c r="H9" s="236">
        <v>19128</v>
      </c>
      <c r="I9" s="236">
        <v>121949</v>
      </c>
      <c r="J9" s="236">
        <v>1038</v>
      </c>
      <c r="K9" s="236">
        <v>21753</v>
      </c>
      <c r="L9" s="233">
        <f t="shared" si="0"/>
        <v>919529</v>
      </c>
    </row>
    <row r="10" spans="1:12">
      <c r="A10" s="230">
        <v>2003</v>
      </c>
      <c r="B10" s="234">
        <v>185599</v>
      </c>
      <c r="C10" s="235">
        <v>169008</v>
      </c>
      <c r="D10" s="235">
        <v>178002</v>
      </c>
      <c r="E10" s="235">
        <v>172463</v>
      </c>
      <c r="F10" s="235">
        <v>35688</v>
      </c>
      <c r="G10" s="236">
        <v>15716</v>
      </c>
      <c r="H10" s="236">
        <v>21415</v>
      </c>
      <c r="I10" s="236">
        <v>130898</v>
      </c>
      <c r="J10" s="236">
        <v>1045</v>
      </c>
      <c r="K10" s="236">
        <v>18496</v>
      </c>
      <c r="L10" s="233">
        <f t="shared" si="0"/>
        <v>928330</v>
      </c>
    </row>
    <row r="11" spans="1:12">
      <c r="A11" s="230">
        <v>2004</v>
      </c>
      <c r="B11" s="234">
        <v>193402</v>
      </c>
      <c r="C11" s="235">
        <v>175483</v>
      </c>
      <c r="D11" s="235">
        <v>186994</v>
      </c>
      <c r="E11" s="235">
        <v>163980</v>
      </c>
      <c r="F11" s="235">
        <v>35265</v>
      </c>
      <c r="G11" s="236">
        <v>16643</v>
      </c>
      <c r="H11" s="236">
        <v>22122</v>
      </c>
      <c r="I11" s="236">
        <v>142487</v>
      </c>
      <c r="J11" s="236">
        <v>1080</v>
      </c>
      <c r="K11" s="236">
        <v>11489</v>
      </c>
      <c r="L11" s="233">
        <f t="shared" si="0"/>
        <v>948945</v>
      </c>
    </row>
    <row r="12" spans="1:12">
      <c r="A12" s="230">
        <v>2005</v>
      </c>
      <c r="B12" s="234">
        <v>215190</v>
      </c>
      <c r="C12" s="235">
        <v>198416</v>
      </c>
      <c r="D12" s="235">
        <v>199659</v>
      </c>
      <c r="E12" s="235">
        <v>189728</v>
      </c>
      <c r="F12" s="235">
        <v>42214</v>
      </c>
      <c r="G12" s="236">
        <v>18695</v>
      </c>
      <c r="H12" s="236">
        <v>22945</v>
      </c>
      <c r="I12" s="236">
        <v>159817</v>
      </c>
      <c r="J12" s="236">
        <v>1187</v>
      </c>
      <c r="K12" s="236">
        <v>12474</v>
      </c>
      <c r="L12" s="233">
        <f t="shared" si="0"/>
        <v>1060325</v>
      </c>
    </row>
    <row r="13" spans="1:12">
      <c r="A13" s="230">
        <v>2006</v>
      </c>
      <c r="B13" s="234">
        <v>246927</v>
      </c>
      <c r="C13" s="235">
        <v>226597</v>
      </c>
      <c r="D13" s="235">
        <v>220389</v>
      </c>
      <c r="E13" s="235">
        <v>211074</v>
      </c>
      <c r="F13" s="235">
        <v>57585</v>
      </c>
      <c r="G13" s="236">
        <v>21396</v>
      </c>
      <c r="H13" s="236">
        <v>25335</v>
      </c>
      <c r="I13" s="236">
        <v>185246</v>
      </c>
      <c r="J13" s="236">
        <v>1053</v>
      </c>
      <c r="K13" s="236">
        <v>10942</v>
      </c>
      <c r="L13" s="233">
        <f t="shared" si="0"/>
        <v>1206544</v>
      </c>
    </row>
    <row r="14" spans="1:12">
      <c r="A14" s="237">
        <v>2007</v>
      </c>
      <c r="B14" s="238">
        <v>287417</v>
      </c>
      <c r="C14" s="239">
        <v>263299</v>
      </c>
      <c r="D14" s="239">
        <v>244845</v>
      </c>
      <c r="E14" s="239">
        <v>231450</v>
      </c>
      <c r="F14" s="239">
        <v>66382</v>
      </c>
      <c r="G14" s="239">
        <v>25607</v>
      </c>
      <c r="H14" s="239">
        <v>28116</v>
      </c>
      <c r="I14" s="240">
        <v>215895</v>
      </c>
      <c r="J14" s="240">
        <v>759</v>
      </c>
      <c r="K14" s="240">
        <v>10714</v>
      </c>
      <c r="L14" s="233">
        <f t="shared" si="0"/>
        <v>1374484</v>
      </c>
    </row>
    <row r="15" spans="1:12">
      <c r="A15" s="230">
        <v>2008</v>
      </c>
      <c r="B15" s="234">
        <v>287944</v>
      </c>
      <c r="C15" s="235">
        <v>311697</v>
      </c>
      <c r="D15" s="235">
        <v>300180</v>
      </c>
      <c r="E15" s="235">
        <v>253980</v>
      </c>
      <c r="F15" s="235">
        <v>74609</v>
      </c>
      <c r="G15" s="236">
        <v>30451</v>
      </c>
      <c r="H15" s="236">
        <v>28736</v>
      </c>
      <c r="I15" s="236">
        <v>231919</v>
      </c>
      <c r="J15" s="236">
        <v>3542</v>
      </c>
      <c r="K15" s="236">
        <v>8723</v>
      </c>
      <c r="L15" s="233">
        <f t="shared" si="0"/>
        <v>1531781</v>
      </c>
    </row>
    <row r="16" spans="1:12">
      <c r="A16" s="237">
        <v>2009</v>
      </c>
      <c r="B16" s="47">
        <v>303046</v>
      </c>
      <c r="C16" s="276">
        <v>313427</v>
      </c>
      <c r="D16" s="276">
        <v>287230</v>
      </c>
      <c r="E16" s="276">
        <v>249863</v>
      </c>
      <c r="F16" s="276">
        <v>89881</v>
      </c>
      <c r="G16" s="277">
        <v>34093</v>
      </c>
      <c r="H16" s="277">
        <v>29327</v>
      </c>
      <c r="I16" s="277">
        <v>262134</v>
      </c>
      <c r="J16" s="277">
        <v>4652</v>
      </c>
      <c r="K16" s="277">
        <v>20877</v>
      </c>
      <c r="L16" s="233">
        <f>SUM(B16:K16)</f>
        <v>1594530</v>
      </c>
    </row>
    <row r="17" spans="1:12">
      <c r="A17" s="230">
        <v>2010</v>
      </c>
      <c r="B17" s="47">
        <v>337720</v>
      </c>
      <c r="C17" s="276">
        <v>331395</v>
      </c>
      <c r="D17" s="276">
        <v>287520</v>
      </c>
      <c r="E17" s="276">
        <v>267146</v>
      </c>
      <c r="F17" s="276">
        <v>93212</v>
      </c>
      <c r="G17" s="277">
        <v>38443</v>
      </c>
      <c r="H17" s="277">
        <v>28279</v>
      </c>
      <c r="I17" s="277">
        <v>284254</v>
      </c>
      <c r="J17" s="277">
        <v>0</v>
      </c>
      <c r="K17" s="277">
        <v>21903</v>
      </c>
      <c r="L17" s="233">
        <f>SUM(B17:K17)</f>
        <v>1689872</v>
      </c>
    </row>
    <row r="18" spans="1:12">
      <c r="A18" s="230">
        <v>2011</v>
      </c>
      <c r="B18" s="47">
        <v>354634</v>
      </c>
      <c r="C18" s="276">
        <v>350888</v>
      </c>
      <c r="D18" s="276">
        <v>311544</v>
      </c>
      <c r="E18" s="276">
        <v>291395</v>
      </c>
      <c r="F18" s="276">
        <v>93466</v>
      </c>
      <c r="G18" s="277">
        <v>46432</v>
      </c>
      <c r="H18" s="277">
        <v>30933</v>
      </c>
      <c r="I18" s="277">
        <v>315687</v>
      </c>
      <c r="J18" s="277">
        <v>0</v>
      </c>
      <c r="K18" s="277">
        <v>28164</v>
      </c>
      <c r="L18" s="233">
        <f>SUM(B18:K18)</f>
        <v>1823143</v>
      </c>
    </row>
    <row r="19" spans="1:12" ht="7.5" customHeight="1">
      <c r="A19" s="230"/>
      <c r="B19" s="234"/>
      <c r="C19" s="235"/>
      <c r="D19" s="235"/>
      <c r="E19" s="235"/>
      <c r="F19" s="235"/>
      <c r="G19" s="236"/>
      <c r="H19" s="236"/>
      <c r="I19" s="236"/>
      <c r="J19" s="236"/>
      <c r="K19" s="236"/>
      <c r="L19" s="233"/>
    </row>
    <row r="20" spans="1:12" ht="7.5" customHeight="1">
      <c r="A20" s="241"/>
      <c r="B20" s="242"/>
      <c r="C20" s="243"/>
      <c r="D20" s="243"/>
      <c r="E20" s="243"/>
      <c r="F20" s="243"/>
      <c r="G20" s="244"/>
      <c r="H20" s="244"/>
      <c r="I20" s="244"/>
      <c r="J20" s="244"/>
      <c r="K20" s="244"/>
      <c r="L20" s="245"/>
    </row>
    <row r="21" spans="1:12" ht="15" customHeight="1">
      <c r="A21" s="246" t="s">
        <v>271</v>
      </c>
      <c r="B21" s="247"/>
      <c r="C21" s="248"/>
      <c r="D21" s="248"/>
      <c r="E21" s="248"/>
      <c r="F21" s="248"/>
      <c r="G21" s="248"/>
      <c r="H21" s="248"/>
      <c r="I21" s="248"/>
      <c r="J21" s="248"/>
      <c r="K21" s="248"/>
      <c r="L21" s="248"/>
    </row>
    <row r="22" spans="1:12" s="229" customFormat="1" ht="39.75">
      <c r="A22" s="249"/>
      <c r="B22" s="228" t="s">
        <v>261</v>
      </c>
      <c r="C22" s="228" t="s">
        <v>232</v>
      </c>
      <c r="D22" s="228" t="s">
        <v>262</v>
      </c>
      <c r="E22" s="228" t="s">
        <v>263</v>
      </c>
      <c r="F22" s="228" t="s">
        <v>267</v>
      </c>
      <c r="G22" s="228" t="s">
        <v>174</v>
      </c>
      <c r="H22" s="228" t="s">
        <v>264</v>
      </c>
      <c r="I22" s="228" t="s">
        <v>268</v>
      </c>
      <c r="J22" s="228" t="s">
        <v>269</v>
      </c>
      <c r="K22" s="228" t="s">
        <v>270</v>
      </c>
      <c r="L22" s="228" t="s">
        <v>42</v>
      </c>
    </row>
    <row r="23" spans="1:12">
      <c r="A23" s="230">
        <v>1998</v>
      </c>
      <c r="B23" s="234">
        <v>443870</v>
      </c>
      <c r="C23" s="235">
        <v>470411</v>
      </c>
      <c r="D23" s="235">
        <v>247502</v>
      </c>
      <c r="E23" s="235">
        <v>210401</v>
      </c>
      <c r="F23" s="235">
        <v>24826</v>
      </c>
      <c r="G23" s="236">
        <v>1457</v>
      </c>
      <c r="H23" s="236">
        <v>4465</v>
      </c>
      <c r="I23" s="236">
        <v>91330</v>
      </c>
      <c r="J23" s="236">
        <v>167324</v>
      </c>
      <c r="K23" s="236">
        <v>117959</v>
      </c>
      <c r="L23" s="233">
        <f>SUM(B23:K23)</f>
        <v>1779545</v>
      </c>
    </row>
    <row r="24" spans="1:12">
      <c r="A24" s="230">
        <v>1999</v>
      </c>
      <c r="B24" s="234">
        <v>454634</v>
      </c>
      <c r="C24" s="235">
        <v>485047</v>
      </c>
      <c r="D24" s="235">
        <v>276677</v>
      </c>
      <c r="E24" s="235">
        <v>223092</v>
      </c>
      <c r="F24" s="235">
        <v>34634</v>
      </c>
      <c r="G24" s="236">
        <v>2147</v>
      </c>
      <c r="H24" s="236">
        <v>5146</v>
      </c>
      <c r="I24" s="236">
        <v>112074</v>
      </c>
      <c r="J24" s="236">
        <v>167423</v>
      </c>
      <c r="K24" s="236">
        <v>124648</v>
      </c>
      <c r="L24" s="233">
        <f t="shared" ref="L24:L36" si="1">SUM(B24:K24)</f>
        <v>1885522</v>
      </c>
    </row>
    <row r="25" spans="1:12">
      <c r="A25" s="230">
        <v>2000</v>
      </c>
      <c r="B25" s="234">
        <v>475504</v>
      </c>
      <c r="C25" s="235">
        <v>524884</v>
      </c>
      <c r="D25" s="235">
        <v>302378</v>
      </c>
      <c r="E25" s="235">
        <v>216470</v>
      </c>
      <c r="F25" s="235">
        <v>47916</v>
      </c>
      <c r="G25" s="236">
        <v>3097</v>
      </c>
      <c r="H25" s="236">
        <v>11908</v>
      </c>
      <c r="I25" s="236">
        <v>137016</v>
      </c>
      <c r="J25" s="236">
        <v>156014</v>
      </c>
      <c r="K25" s="236">
        <v>126878</v>
      </c>
      <c r="L25" s="233">
        <f t="shared" si="1"/>
        <v>2002065</v>
      </c>
    </row>
    <row r="26" spans="1:12">
      <c r="A26" s="230">
        <v>2001</v>
      </c>
      <c r="B26" s="234">
        <v>502319</v>
      </c>
      <c r="C26" s="235">
        <v>587403</v>
      </c>
      <c r="D26" s="235">
        <v>330426</v>
      </c>
      <c r="E26" s="235">
        <v>236279</v>
      </c>
      <c r="F26" s="235">
        <v>75817</v>
      </c>
      <c r="G26" s="236">
        <v>6903</v>
      </c>
      <c r="H26" s="236">
        <v>13135</v>
      </c>
      <c r="I26" s="236">
        <v>151112</v>
      </c>
      <c r="J26" s="236">
        <v>154642</v>
      </c>
      <c r="K26" s="236">
        <v>117814</v>
      </c>
      <c r="L26" s="233">
        <f t="shared" si="1"/>
        <v>2175850</v>
      </c>
    </row>
    <row r="27" spans="1:12">
      <c r="A27" s="230">
        <v>2002</v>
      </c>
      <c r="B27" s="234">
        <v>520792</v>
      </c>
      <c r="C27" s="235">
        <v>613130</v>
      </c>
      <c r="D27" s="235">
        <v>344866</v>
      </c>
      <c r="E27" s="235">
        <v>252754</v>
      </c>
      <c r="F27" s="235">
        <v>86173</v>
      </c>
      <c r="G27" s="236">
        <v>13742</v>
      </c>
      <c r="H27" s="236">
        <v>14638</v>
      </c>
      <c r="I27" s="236">
        <v>147439</v>
      </c>
      <c r="J27" s="236">
        <v>149280</v>
      </c>
      <c r="K27" s="236">
        <v>123034</v>
      </c>
      <c r="L27" s="233">
        <f t="shared" si="1"/>
        <v>2265848</v>
      </c>
    </row>
    <row r="28" spans="1:12">
      <c r="A28" s="230">
        <v>2003</v>
      </c>
      <c r="B28" s="234">
        <v>556512</v>
      </c>
      <c r="C28" s="235">
        <v>622877</v>
      </c>
      <c r="D28" s="235">
        <v>342129</v>
      </c>
      <c r="E28" s="235">
        <v>281428</v>
      </c>
      <c r="F28" s="235">
        <v>83428</v>
      </c>
      <c r="G28" s="236">
        <v>23315</v>
      </c>
      <c r="H28" s="236">
        <v>15894</v>
      </c>
      <c r="I28" s="236">
        <v>152397</v>
      </c>
      <c r="J28" s="236">
        <v>136562</v>
      </c>
      <c r="K28" s="236">
        <v>136230</v>
      </c>
      <c r="L28" s="233">
        <f t="shared" si="1"/>
        <v>2350772</v>
      </c>
    </row>
    <row r="29" spans="1:12">
      <c r="A29" s="230">
        <v>2004</v>
      </c>
      <c r="B29" s="234">
        <v>583646</v>
      </c>
      <c r="C29" s="235">
        <v>644071</v>
      </c>
      <c r="D29" s="235">
        <v>370017</v>
      </c>
      <c r="E29" s="250">
        <v>305159</v>
      </c>
      <c r="F29" s="235">
        <v>101262</v>
      </c>
      <c r="G29" s="236">
        <v>31792</v>
      </c>
      <c r="H29" s="236">
        <v>17253</v>
      </c>
      <c r="I29" s="236">
        <v>173001</v>
      </c>
      <c r="J29" s="236">
        <v>135840</v>
      </c>
      <c r="K29" s="236">
        <v>148300</v>
      </c>
      <c r="L29" s="233">
        <f t="shared" si="1"/>
        <v>2510341</v>
      </c>
    </row>
    <row r="30" spans="1:12">
      <c r="A30" s="230">
        <v>2005</v>
      </c>
      <c r="B30" s="234">
        <v>637664</v>
      </c>
      <c r="C30" s="235">
        <v>699045</v>
      </c>
      <c r="D30" s="235">
        <v>415353</v>
      </c>
      <c r="E30" s="235">
        <v>348254</v>
      </c>
      <c r="F30" s="235">
        <v>134301</v>
      </c>
      <c r="G30" s="236">
        <v>39412</v>
      </c>
      <c r="H30" s="236">
        <v>18374</v>
      </c>
      <c r="I30" s="236">
        <v>205832</v>
      </c>
      <c r="J30" s="236">
        <v>159108</v>
      </c>
      <c r="K30" s="236">
        <v>156256</v>
      </c>
      <c r="L30" s="233">
        <f t="shared" si="1"/>
        <v>2813599</v>
      </c>
    </row>
    <row r="31" spans="1:12">
      <c r="A31" s="230">
        <v>2006</v>
      </c>
      <c r="B31" s="234">
        <v>715273</v>
      </c>
      <c r="C31" s="235">
        <v>758151</v>
      </c>
      <c r="D31" s="235">
        <v>449387</v>
      </c>
      <c r="E31" s="235">
        <v>369157</v>
      </c>
      <c r="F31" s="235">
        <v>158448</v>
      </c>
      <c r="G31" s="236">
        <v>45878</v>
      </c>
      <c r="H31" s="236">
        <v>20829</v>
      </c>
      <c r="I31" s="236">
        <v>246377</v>
      </c>
      <c r="J31" s="236">
        <v>172683</v>
      </c>
      <c r="K31" s="236">
        <v>164820</v>
      </c>
      <c r="L31" s="233">
        <f t="shared" si="1"/>
        <v>3101003</v>
      </c>
    </row>
    <row r="32" spans="1:12">
      <c r="A32" s="230">
        <v>2007</v>
      </c>
      <c r="B32" s="234">
        <v>810703</v>
      </c>
      <c r="C32" s="235">
        <v>841711</v>
      </c>
      <c r="D32" s="235">
        <v>522072</v>
      </c>
      <c r="E32" s="235">
        <v>438325</v>
      </c>
      <c r="F32" s="235">
        <v>194936</v>
      </c>
      <c r="G32" s="236">
        <v>58652</v>
      </c>
      <c r="H32" s="236">
        <v>23172</v>
      </c>
      <c r="I32" s="236">
        <v>302117</v>
      </c>
      <c r="J32" s="236">
        <v>176285</v>
      </c>
      <c r="K32" s="236">
        <v>175692</v>
      </c>
      <c r="L32" s="233">
        <f t="shared" si="1"/>
        <v>3543665</v>
      </c>
    </row>
    <row r="33" spans="1:12">
      <c r="A33" s="230">
        <v>2008</v>
      </c>
      <c r="B33" s="234">
        <v>911599</v>
      </c>
      <c r="C33" s="235">
        <v>906255</v>
      </c>
      <c r="D33" s="235">
        <v>586243</v>
      </c>
      <c r="E33" s="235">
        <v>471727</v>
      </c>
      <c r="F33" s="235">
        <v>241266</v>
      </c>
      <c r="G33" s="236">
        <v>70113</v>
      </c>
      <c r="H33" s="236">
        <v>19522</v>
      </c>
      <c r="I33" s="236">
        <v>345372</v>
      </c>
      <c r="J33" s="236">
        <v>184636</v>
      </c>
      <c r="K33" s="236">
        <v>155290</v>
      </c>
      <c r="L33" s="233">
        <f t="shared" si="1"/>
        <v>3892023</v>
      </c>
    </row>
    <row r="34" spans="1:12">
      <c r="A34" s="230">
        <v>2009</v>
      </c>
      <c r="B34" s="234">
        <v>931511</v>
      </c>
      <c r="C34" s="235">
        <v>925423</v>
      </c>
      <c r="D34" s="235">
        <v>601058</v>
      </c>
      <c r="E34" s="235">
        <v>470766</v>
      </c>
      <c r="F34" s="235">
        <v>220325</v>
      </c>
      <c r="G34" s="236">
        <v>90629</v>
      </c>
      <c r="H34" s="236">
        <v>22841</v>
      </c>
      <c r="I34" s="236">
        <v>325463</v>
      </c>
      <c r="J34" s="236">
        <v>229744</v>
      </c>
      <c r="K34" s="236">
        <v>178588</v>
      </c>
      <c r="L34" s="233">
        <f t="shared" si="1"/>
        <v>3996348</v>
      </c>
    </row>
    <row r="35" spans="1:12">
      <c r="A35" s="100">
        <v>2010</v>
      </c>
      <c r="B35" s="47">
        <v>949394</v>
      </c>
      <c r="C35" s="276">
        <v>965433</v>
      </c>
      <c r="D35" s="276">
        <v>637428</v>
      </c>
      <c r="E35" s="276">
        <v>523828</v>
      </c>
      <c r="F35" s="276">
        <v>219094</v>
      </c>
      <c r="G35" s="277">
        <v>107310</v>
      </c>
      <c r="H35" s="277">
        <v>25659</v>
      </c>
      <c r="I35" s="277">
        <v>371865</v>
      </c>
      <c r="J35" s="277">
        <v>217151</v>
      </c>
      <c r="K35" s="277">
        <v>193434</v>
      </c>
      <c r="L35" s="233">
        <f t="shared" si="1"/>
        <v>4210596</v>
      </c>
    </row>
    <row r="36" spans="1:12">
      <c r="A36" s="100">
        <v>2011</v>
      </c>
      <c r="B36" s="47">
        <v>978809</v>
      </c>
      <c r="C36" s="276">
        <v>1010138</v>
      </c>
      <c r="D36" s="276">
        <v>661404</v>
      </c>
      <c r="E36" s="276">
        <v>604758</v>
      </c>
      <c r="F36" s="276">
        <v>236712</v>
      </c>
      <c r="G36" s="277">
        <v>120156</v>
      </c>
      <c r="H36" s="277">
        <v>25412</v>
      </c>
      <c r="I36" s="277">
        <v>378856</v>
      </c>
      <c r="J36" s="277">
        <v>219480</v>
      </c>
      <c r="K36" s="277">
        <v>224495</v>
      </c>
      <c r="L36" s="233">
        <f t="shared" si="1"/>
        <v>4460220</v>
      </c>
    </row>
    <row r="37" spans="1:12" ht="15" customHeight="1">
      <c r="A37" s="100"/>
      <c r="B37" s="47"/>
      <c r="C37" s="276"/>
      <c r="D37" s="276"/>
      <c r="E37" s="276"/>
      <c r="F37" s="276"/>
      <c r="G37" s="277"/>
      <c r="H37" s="277"/>
      <c r="I37" s="277"/>
      <c r="J37" s="277"/>
      <c r="K37" s="277"/>
      <c r="L37" s="233"/>
    </row>
    <row r="38" spans="1:12" ht="14.25">
      <c r="A38" s="251">
        <v>1</v>
      </c>
      <c r="B38" s="252" t="s">
        <v>272</v>
      </c>
      <c r="C38" s="239"/>
      <c r="D38" s="239"/>
      <c r="E38" s="239"/>
      <c r="F38" s="239"/>
      <c r="G38" s="239"/>
      <c r="H38" s="239"/>
    </row>
    <row r="39" spans="1:12" ht="14.25">
      <c r="A39" s="251">
        <v>2</v>
      </c>
      <c r="B39" s="252" t="s">
        <v>355</v>
      </c>
      <c r="C39" s="239"/>
      <c r="D39" s="239"/>
      <c r="E39" s="239"/>
      <c r="F39" s="239"/>
      <c r="G39" s="239"/>
      <c r="H39" s="239"/>
    </row>
    <row r="40" spans="1:12" ht="14.25">
      <c r="A40" s="251"/>
      <c r="B40" s="252" t="s">
        <v>356</v>
      </c>
      <c r="C40" s="239"/>
      <c r="D40" s="239"/>
      <c r="E40" s="239"/>
      <c r="F40" s="239"/>
      <c r="G40" s="239"/>
      <c r="H40" s="239"/>
    </row>
    <row r="41" spans="1:12" ht="14.25">
      <c r="A41" s="251">
        <v>3</v>
      </c>
      <c r="B41" s="252" t="s">
        <v>273</v>
      </c>
      <c r="C41" s="239"/>
      <c r="D41" s="239"/>
      <c r="E41" s="239"/>
      <c r="F41" s="239"/>
      <c r="G41" s="239"/>
      <c r="H41" s="239"/>
    </row>
    <row r="42" spans="1:12" ht="14.25">
      <c r="A42" s="251">
        <v>4</v>
      </c>
      <c r="B42" s="252" t="s">
        <v>274</v>
      </c>
      <c r="C42" s="239"/>
      <c r="D42" s="239"/>
      <c r="E42" s="239"/>
      <c r="F42" s="239"/>
      <c r="G42" s="239"/>
      <c r="H42" s="239"/>
    </row>
    <row r="43" spans="1:12" ht="14.25">
      <c r="A43" s="251">
        <v>5</v>
      </c>
      <c r="B43" s="252" t="s">
        <v>275</v>
      </c>
      <c r="C43" s="239"/>
      <c r="D43" s="239"/>
      <c r="E43" s="239"/>
      <c r="F43" s="239"/>
      <c r="G43" s="239"/>
      <c r="H43" s="239"/>
    </row>
    <row r="44" spans="1:12" ht="14.25">
      <c r="A44" s="251">
        <v>6</v>
      </c>
      <c r="B44" s="252" t="s">
        <v>276</v>
      </c>
      <c r="C44" s="239"/>
      <c r="D44" s="239"/>
      <c r="E44" s="239"/>
      <c r="F44" s="239"/>
      <c r="G44" s="239"/>
      <c r="H44" s="239"/>
    </row>
    <row r="45" spans="1:12" ht="15" customHeight="1">
      <c r="A45" s="223" t="s">
        <v>277</v>
      </c>
      <c r="C45" s="240"/>
      <c r="D45" s="240"/>
      <c r="E45" s="240"/>
      <c r="F45" s="240"/>
      <c r="G45" s="240"/>
      <c r="H45" s="240"/>
    </row>
    <row r="46" spans="1:12">
      <c r="A46" s="248"/>
      <c r="B46" s="248"/>
      <c r="C46" s="239"/>
      <c r="D46" s="239"/>
      <c r="E46" s="239"/>
      <c r="F46" s="239"/>
      <c r="G46" s="239"/>
      <c r="H46" s="239"/>
    </row>
    <row r="47" spans="1:12">
      <c r="A47" s="253"/>
      <c r="B47" s="254"/>
      <c r="C47" s="255"/>
      <c r="D47" s="255"/>
      <c r="E47" s="255"/>
      <c r="F47" s="255"/>
      <c r="H47" s="255"/>
      <c r="L47" s="256"/>
    </row>
    <row r="48" spans="1:12">
      <c r="A48" s="257"/>
      <c r="B48" s="254"/>
      <c r="C48" s="255"/>
      <c r="D48" s="255"/>
      <c r="E48" s="255"/>
      <c r="F48" s="255"/>
      <c r="H48" s="255"/>
      <c r="L48" s="256"/>
    </row>
    <row r="49" spans="1:12">
      <c r="A49" s="254"/>
      <c r="B49" s="254"/>
      <c r="C49" s="255"/>
      <c r="D49" s="255"/>
      <c r="E49" s="255"/>
      <c r="F49" s="255"/>
      <c r="H49" s="255"/>
      <c r="L49" s="256"/>
    </row>
    <row r="50" spans="1:12">
      <c r="A50" s="254"/>
      <c r="B50" s="254"/>
      <c r="C50" s="255"/>
      <c r="D50" s="255"/>
      <c r="E50" s="255"/>
      <c r="F50" s="255"/>
      <c r="H50" s="255"/>
      <c r="L50" s="256"/>
    </row>
    <row r="51" spans="1:12">
      <c r="A51" s="258"/>
      <c r="B51" s="254"/>
      <c r="C51" s="255"/>
      <c r="D51" s="255"/>
      <c r="E51" s="255"/>
      <c r="F51" s="255"/>
      <c r="G51" s="255"/>
      <c r="H51" s="255"/>
      <c r="I51" s="256"/>
      <c r="J51" s="256"/>
      <c r="K51" s="256"/>
      <c r="L51" s="256"/>
    </row>
    <row r="52" spans="1:12">
      <c r="A52" s="259"/>
      <c r="B52" s="254"/>
      <c r="C52" s="255"/>
      <c r="D52" s="255"/>
      <c r="E52" s="255"/>
      <c r="F52" s="255"/>
      <c r="G52" s="255"/>
      <c r="H52" s="255"/>
      <c r="I52" s="256"/>
      <c r="J52" s="256"/>
      <c r="K52" s="256"/>
      <c r="L52" s="256"/>
    </row>
    <row r="53" spans="1:12">
      <c r="A53" s="259"/>
      <c r="B53" s="254"/>
      <c r="C53" s="255"/>
      <c r="D53" s="255"/>
      <c r="E53" s="255"/>
      <c r="F53" s="255"/>
      <c r="G53" s="255"/>
      <c r="H53" s="255"/>
      <c r="I53" s="256"/>
      <c r="J53" s="256"/>
      <c r="K53" s="256"/>
      <c r="L53" s="256"/>
    </row>
    <row r="54" spans="1:12">
      <c r="A54" s="254"/>
      <c r="B54" s="254"/>
      <c r="C54" s="255"/>
      <c r="D54" s="255"/>
      <c r="E54" s="255"/>
      <c r="F54" s="255"/>
      <c r="H54" s="255"/>
      <c r="L54" s="256"/>
    </row>
    <row r="55" spans="1:12">
      <c r="A55" s="260"/>
      <c r="B55" s="254"/>
      <c r="C55" s="255"/>
      <c r="D55" s="255"/>
      <c r="E55" s="255"/>
      <c r="F55" s="255"/>
      <c r="G55" s="255"/>
      <c r="H55" s="255"/>
      <c r="I55" s="256"/>
      <c r="J55" s="256"/>
      <c r="K55" s="256"/>
      <c r="L55" s="256"/>
    </row>
    <row r="56" spans="1:12">
      <c r="A56" s="261"/>
      <c r="B56" s="254"/>
      <c r="C56" s="255"/>
      <c r="D56" s="255"/>
      <c r="E56" s="255"/>
      <c r="F56" s="255"/>
      <c r="G56" s="255"/>
      <c r="H56" s="255"/>
      <c r="I56" s="256"/>
      <c r="J56" s="256"/>
      <c r="K56" s="256"/>
      <c r="L56" s="256"/>
    </row>
    <row r="58" spans="1:12" ht="15" customHeight="1">
      <c r="C58" s="240"/>
      <c r="D58" s="240"/>
      <c r="E58" s="240"/>
      <c r="F58" s="240"/>
      <c r="G58" s="240"/>
      <c r="H58" s="240"/>
    </row>
    <row r="59" spans="1:12" ht="15" customHeight="1">
      <c r="C59" s="240"/>
      <c r="D59" s="240"/>
      <c r="E59" s="240"/>
      <c r="F59" s="240"/>
      <c r="G59" s="240"/>
      <c r="H59" s="240"/>
    </row>
    <row r="60" spans="1:12" ht="15" customHeight="1">
      <c r="C60" s="240"/>
      <c r="D60" s="240"/>
      <c r="E60" s="240"/>
      <c r="F60" s="240"/>
      <c r="G60" s="240"/>
      <c r="H60" s="240"/>
    </row>
    <row r="61" spans="1:12" ht="15" customHeight="1">
      <c r="C61" s="240"/>
      <c r="D61" s="240"/>
      <c r="E61" s="240"/>
      <c r="F61" s="240"/>
      <c r="G61" s="240"/>
      <c r="H61" s="240"/>
    </row>
    <row r="62" spans="1:12" ht="15" customHeight="1">
      <c r="C62" s="240"/>
      <c r="D62" s="240"/>
      <c r="E62" s="240"/>
      <c r="F62" s="240"/>
      <c r="G62" s="240"/>
      <c r="H62" s="240"/>
    </row>
    <row r="63" spans="1:12" ht="15" customHeight="1">
      <c r="C63" s="240"/>
      <c r="D63" s="240"/>
      <c r="E63" s="240"/>
      <c r="F63" s="240"/>
      <c r="G63" s="240"/>
      <c r="H63" s="240"/>
    </row>
    <row r="64" spans="1:12" ht="15" customHeight="1">
      <c r="C64" s="240"/>
      <c r="D64" s="240"/>
      <c r="E64" s="240"/>
      <c r="F64" s="240"/>
      <c r="G64" s="240"/>
      <c r="H64" s="240"/>
    </row>
    <row r="65" spans="3:8" ht="15" customHeight="1">
      <c r="C65" s="240"/>
      <c r="D65" s="240"/>
      <c r="E65" s="240"/>
      <c r="F65" s="240"/>
      <c r="G65" s="240"/>
      <c r="H65" s="240"/>
    </row>
    <row r="66" spans="3:8" ht="15" customHeight="1">
      <c r="C66" s="240"/>
      <c r="D66" s="240"/>
      <c r="E66" s="240"/>
      <c r="F66" s="240"/>
      <c r="G66" s="240"/>
      <c r="H66" s="240"/>
    </row>
    <row r="67" spans="3:8" ht="15" customHeight="1">
      <c r="C67" s="240"/>
      <c r="D67" s="240"/>
      <c r="E67" s="240"/>
      <c r="F67" s="240"/>
      <c r="G67" s="240"/>
      <c r="H67" s="240"/>
    </row>
    <row r="68" spans="3:8" ht="15" customHeight="1">
      <c r="C68" s="240"/>
      <c r="D68" s="240"/>
      <c r="E68" s="240"/>
      <c r="F68" s="240"/>
      <c r="G68" s="240"/>
      <c r="H68" s="240"/>
    </row>
    <row r="69" spans="3:8" ht="15" customHeight="1">
      <c r="C69" s="240"/>
      <c r="D69" s="240"/>
      <c r="E69" s="240"/>
      <c r="F69" s="240"/>
      <c r="G69" s="240"/>
      <c r="H69" s="240"/>
    </row>
    <row r="70" spans="3:8" ht="15" customHeight="1">
      <c r="C70" s="240"/>
      <c r="D70" s="240"/>
      <c r="E70" s="240"/>
      <c r="F70" s="240"/>
      <c r="G70" s="240"/>
      <c r="H70" s="240"/>
    </row>
    <row r="71" spans="3:8" ht="15" customHeight="1">
      <c r="C71" s="240"/>
      <c r="D71" s="240"/>
      <c r="E71" s="240"/>
      <c r="F71" s="240"/>
      <c r="G71" s="240"/>
      <c r="H71" s="240"/>
    </row>
    <row r="72" spans="3:8" ht="15" customHeight="1">
      <c r="C72" s="240"/>
      <c r="D72" s="240"/>
      <c r="E72" s="240"/>
      <c r="F72" s="240"/>
      <c r="G72" s="240"/>
      <c r="H72" s="240"/>
    </row>
    <row r="73" spans="3:8" ht="15" customHeight="1">
      <c r="C73" s="240"/>
      <c r="D73" s="240"/>
      <c r="E73" s="240"/>
      <c r="F73" s="240"/>
      <c r="G73" s="240"/>
      <c r="H73" s="240"/>
    </row>
    <row r="74" spans="3:8">
      <c r="C74" s="240"/>
      <c r="D74" s="240"/>
      <c r="E74" s="240"/>
      <c r="F74" s="240"/>
      <c r="G74" s="240"/>
      <c r="H74" s="240"/>
    </row>
    <row r="75" spans="3:8">
      <c r="C75" s="240"/>
      <c r="D75" s="240"/>
      <c r="E75" s="240"/>
      <c r="F75" s="240"/>
      <c r="G75" s="240"/>
      <c r="H75" s="240"/>
    </row>
    <row r="76" spans="3:8">
      <c r="C76" s="240"/>
      <c r="D76" s="240"/>
      <c r="E76" s="240"/>
      <c r="F76" s="240"/>
      <c r="G76" s="240"/>
      <c r="H76" s="240"/>
    </row>
    <row r="77" spans="3:8">
      <c r="C77" s="240"/>
      <c r="D77" s="240"/>
      <c r="E77" s="240"/>
      <c r="F77" s="240"/>
      <c r="G77" s="240"/>
      <c r="H77" s="240"/>
    </row>
    <row r="78" spans="3:8">
      <c r="C78" s="240"/>
      <c r="D78" s="240"/>
      <c r="E78" s="240"/>
      <c r="F78" s="240"/>
      <c r="G78" s="240"/>
      <c r="H78" s="240"/>
    </row>
    <row r="79" spans="3:8">
      <c r="C79" s="240"/>
      <c r="D79" s="240"/>
      <c r="E79" s="240"/>
      <c r="F79" s="240"/>
      <c r="G79" s="240"/>
      <c r="H79" s="240"/>
    </row>
    <row r="80" spans="3:8">
      <c r="C80" s="240"/>
      <c r="D80" s="240"/>
      <c r="E80" s="240"/>
      <c r="F80" s="240"/>
      <c r="G80" s="240"/>
      <c r="H80" s="240"/>
    </row>
    <row r="81" spans="3:8">
      <c r="C81" s="240"/>
      <c r="D81" s="240"/>
      <c r="E81" s="240"/>
      <c r="F81" s="240"/>
      <c r="G81" s="240"/>
      <c r="H81" s="240"/>
    </row>
    <row r="82" spans="3:8">
      <c r="C82" s="240"/>
      <c r="D82" s="240"/>
      <c r="E82" s="240"/>
      <c r="F82" s="240"/>
      <c r="G82" s="240"/>
      <c r="H82" s="240"/>
    </row>
    <row r="83" spans="3:8">
      <c r="C83" s="240"/>
      <c r="D83" s="240"/>
      <c r="E83" s="240"/>
      <c r="F83" s="240"/>
      <c r="G83" s="240"/>
      <c r="H83" s="240"/>
    </row>
    <row r="84" spans="3:8">
      <c r="C84" s="240"/>
      <c r="D84" s="240"/>
      <c r="E84" s="240"/>
      <c r="F84" s="240"/>
      <c r="G84" s="240"/>
      <c r="H84" s="240"/>
    </row>
    <row r="85" spans="3:8">
      <c r="C85" s="240"/>
      <c r="D85" s="240"/>
      <c r="E85" s="240"/>
      <c r="F85" s="240"/>
      <c r="G85" s="240"/>
      <c r="H85" s="240"/>
    </row>
    <row r="86" spans="3:8">
      <c r="C86" s="240"/>
      <c r="D86" s="240"/>
      <c r="E86" s="240"/>
      <c r="F86" s="240"/>
      <c r="G86" s="240"/>
      <c r="H86" s="240"/>
    </row>
    <row r="87" spans="3:8">
      <c r="C87" s="240"/>
      <c r="D87" s="240"/>
      <c r="E87" s="240"/>
      <c r="F87" s="240"/>
      <c r="G87" s="240"/>
      <c r="H87" s="240"/>
    </row>
    <row r="88" spans="3:8">
      <c r="C88" s="240"/>
      <c r="D88" s="240"/>
      <c r="E88" s="240"/>
      <c r="F88" s="240"/>
      <c r="G88" s="240"/>
      <c r="H88" s="240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showGridLines="0" workbookViewId="0">
      <selection activeCell="A2" sqref="A2"/>
    </sheetView>
  </sheetViews>
  <sheetFormatPr defaultRowHeight="12.75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>
      <c r="A1" s="8" t="s">
        <v>346</v>
      </c>
      <c r="B1" s="8"/>
      <c r="C1" s="8"/>
      <c r="D1" s="8"/>
      <c r="E1" s="8"/>
      <c r="F1" s="8"/>
    </row>
    <row r="2" spans="1:10" ht="15" customHeight="1">
      <c r="A2" s="34"/>
      <c r="B2" s="6"/>
      <c r="C2" s="6"/>
      <c r="D2" s="6"/>
      <c r="E2" s="6"/>
      <c r="F2" s="6"/>
      <c r="G2" s="6"/>
    </row>
    <row r="3" spans="1:10" ht="15" customHeight="1">
      <c r="A3" s="36"/>
      <c r="B3" s="56" t="s">
        <v>28</v>
      </c>
      <c r="C3" s="57" t="s">
        <v>28</v>
      </c>
      <c r="D3" s="57" t="s">
        <v>5</v>
      </c>
      <c r="E3" s="57" t="s">
        <v>23</v>
      </c>
      <c r="F3" s="57" t="s">
        <v>29</v>
      </c>
      <c r="G3" s="57" t="s">
        <v>30</v>
      </c>
      <c r="H3" s="6"/>
    </row>
    <row r="4" spans="1:10" ht="15" customHeight="1">
      <c r="A4" s="6"/>
      <c r="B4" s="58" t="s">
        <v>20</v>
      </c>
      <c r="C4" s="59" t="s">
        <v>26</v>
      </c>
      <c r="D4" s="59" t="s">
        <v>21</v>
      </c>
      <c r="E4" s="59" t="s">
        <v>24</v>
      </c>
      <c r="F4" s="59" t="s">
        <v>9</v>
      </c>
      <c r="G4" s="59" t="s">
        <v>25</v>
      </c>
      <c r="H4" s="15"/>
    </row>
    <row r="5" spans="1:10" ht="15" customHeight="1">
      <c r="A5" s="5"/>
      <c r="B5" s="61"/>
      <c r="C5" s="60" t="s">
        <v>27</v>
      </c>
      <c r="D5" s="60" t="s">
        <v>22</v>
      </c>
      <c r="E5" s="60" t="s">
        <v>22</v>
      </c>
      <c r="F5" s="60" t="s">
        <v>22</v>
      </c>
      <c r="G5" s="60" t="s">
        <v>22</v>
      </c>
      <c r="H5" s="6"/>
    </row>
    <row r="6" spans="1:10" ht="15" customHeight="1">
      <c r="A6" s="16" t="s">
        <v>71</v>
      </c>
      <c r="B6" s="262">
        <v>32983</v>
      </c>
      <c r="C6" s="262">
        <v>7530</v>
      </c>
      <c r="D6" s="262">
        <v>3005153</v>
      </c>
      <c r="E6" s="262">
        <v>1694100</v>
      </c>
      <c r="F6" s="94">
        <v>232781</v>
      </c>
      <c r="G6" s="262">
        <v>6382810</v>
      </c>
      <c r="H6" s="16"/>
    </row>
    <row r="7" spans="1:10" s="11" customFormat="1" ht="15" customHeight="1">
      <c r="A7" s="16" t="s">
        <v>68</v>
      </c>
      <c r="B7" s="195">
        <v>11184</v>
      </c>
      <c r="C7" s="195">
        <v>7648</v>
      </c>
      <c r="D7" s="195">
        <v>1591128</v>
      </c>
      <c r="E7" s="195">
        <v>724888</v>
      </c>
      <c r="F7" s="195">
        <v>94524</v>
      </c>
      <c r="G7" s="195">
        <v>2454366</v>
      </c>
      <c r="H7" s="16"/>
    </row>
    <row r="8" spans="1:10" s="11" customFormat="1" ht="15" customHeight="1">
      <c r="A8" s="16" t="s">
        <v>60</v>
      </c>
      <c r="B8" s="195">
        <v>18912</v>
      </c>
      <c r="C8" s="195">
        <v>8839</v>
      </c>
      <c r="D8" s="195">
        <v>1186223</v>
      </c>
      <c r="E8" s="195">
        <v>861682</v>
      </c>
      <c r="F8" s="195">
        <v>108900</v>
      </c>
      <c r="G8" s="195">
        <v>2362653</v>
      </c>
      <c r="H8" s="16"/>
    </row>
    <row r="9" spans="1:10" ht="15" customHeight="1">
      <c r="A9" s="13" t="s">
        <v>173</v>
      </c>
      <c r="B9" s="116">
        <v>16287</v>
      </c>
      <c r="C9" s="116">
        <v>8305</v>
      </c>
      <c r="D9" s="116">
        <v>1211454</v>
      </c>
      <c r="E9" s="116">
        <v>561696</v>
      </c>
      <c r="F9" s="116">
        <v>98133</v>
      </c>
      <c r="G9" s="116">
        <v>1857065</v>
      </c>
      <c r="H9" s="6"/>
    </row>
    <row r="10" spans="1:10" ht="15" customHeight="1">
      <c r="A10" s="54" t="s">
        <v>42</v>
      </c>
      <c r="B10" s="55">
        <f t="shared" ref="B10:G10" si="0">SUM(B6:B9)</f>
        <v>79366</v>
      </c>
      <c r="C10" s="55">
        <f t="shared" si="0"/>
        <v>32322</v>
      </c>
      <c r="D10" s="55">
        <f t="shared" si="0"/>
        <v>6993958</v>
      </c>
      <c r="E10" s="55">
        <f t="shared" si="0"/>
        <v>3842366</v>
      </c>
      <c r="F10" s="55">
        <f t="shared" si="0"/>
        <v>534338</v>
      </c>
      <c r="G10" s="55">
        <f t="shared" si="0"/>
        <v>13056894</v>
      </c>
      <c r="H10" s="6"/>
    </row>
    <row r="11" spans="1:10" ht="15" customHeight="1">
      <c r="A11" s="16"/>
      <c r="B11" s="16"/>
      <c r="C11" s="16"/>
      <c r="D11" s="16"/>
      <c r="E11" s="16"/>
      <c r="F11" s="16"/>
      <c r="G11" s="16"/>
      <c r="H11" s="6"/>
    </row>
    <row r="12" spans="1:10" ht="12" customHeight="1">
      <c r="A12" s="310" t="s">
        <v>19</v>
      </c>
      <c r="B12" s="310"/>
      <c r="C12" s="310"/>
      <c r="D12" s="311"/>
      <c r="E12" s="311"/>
      <c r="F12" s="311"/>
      <c r="G12" s="2"/>
      <c r="H12" s="7"/>
      <c r="I12" s="7"/>
      <c r="J12" s="7"/>
    </row>
    <row r="13" spans="1:10" ht="12" customHeight="1">
      <c r="A13" s="19" t="s">
        <v>126</v>
      </c>
      <c r="B13" s="2"/>
      <c r="C13" s="2"/>
      <c r="D13" s="2"/>
      <c r="E13" s="2"/>
      <c r="F13" s="2"/>
      <c r="G13" s="2"/>
      <c r="H13" s="7"/>
      <c r="I13" s="7"/>
      <c r="J13" s="7"/>
    </row>
    <row r="14" spans="1:10" ht="12" customHeight="1">
      <c r="A14" s="310" t="s">
        <v>135</v>
      </c>
      <c r="B14" s="310"/>
      <c r="C14" s="311"/>
      <c r="D14" s="311"/>
      <c r="E14" s="311"/>
      <c r="F14" s="2"/>
      <c r="G14" s="2"/>
      <c r="H14" s="7"/>
      <c r="I14" s="7"/>
      <c r="J14" s="7"/>
    </row>
    <row r="15" spans="1:10" ht="12" customHeight="1">
      <c r="A15" s="310" t="s">
        <v>145</v>
      </c>
      <c r="B15" s="310"/>
      <c r="C15" s="310"/>
      <c r="D15" s="311"/>
      <c r="E15" s="311"/>
      <c r="F15" s="311"/>
      <c r="G15" s="2"/>
      <c r="H15" s="7"/>
      <c r="I15" s="7"/>
      <c r="J15" s="7"/>
    </row>
    <row r="16" spans="1:10" ht="12" customHeight="1">
      <c r="A16" s="63" t="s">
        <v>146</v>
      </c>
      <c r="B16" s="53"/>
      <c r="C16" s="53"/>
      <c r="D16" s="43"/>
      <c r="E16" s="43"/>
      <c r="F16" s="43"/>
      <c r="G16" s="2"/>
      <c r="H16" s="7"/>
      <c r="I16" s="7"/>
      <c r="J16" s="7"/>
    </row>
    <row r="17" spans="1:7" ht="21.75" customHeight="1">
      <c r="A17" t="s">
        <v>18</v>
      </c>
      <c r="B17" s="1"/>
      <c r="C17" s="1"/>
      <c r="D17" s="1"/>
      <c r="E17" s="1"/>
      <c r="F17" s="1"/>
      <c r="G17" s="1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D22" s="52"/>
      <c r="E22" s="1"/>
      <c r="F22" s="1"/>
      <c r="G22" s="1"/>
    </row>
    <row r="23" spans="1:7" ht="15" customHeight="1">
      <c r="B23" s="309"/>
      <c r="C23" s="309"/>
      <c r="D23" s="309"/>
      <c r="E23" s="1"/>
      <c r="F23" s="1"/>
      <c r="G23" s="1"/>
    </row>
    <row r="24" spans="1:7" ht="15" customHeight="1">
      <c r="C24" s="309"/>
      <c r="D24" s="309"/>
      <c r="E24" s="1"/>
      <c r="F24" s="1"/>
      <c r="G24" s="1"/>
    </row>
    <row r="25" spans="1:7" ht="15" customHeight="1">
      <c r="E25" s="1"/>
      <c r="F25" s="1"/>
      <c r="G25" s="1"/>
    </row>
    <row r="26" spans="1:7" ht="15" customHeight="1">
      <c r="E26" s="1"/>
      <c r="F26" s="1"/>
      <c r="G26" s="1"/>
    </row>
    <row r="27" spans="1:7" ht="15" customHeight="1">
      <c r="A27" s="30"/>
      <c r="B27" s="309"/>
      <c r="C27" s="309"/>
      <c r="D27" s="309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mergeCells count="6">
    <mergeCell ref="B27:D27"/>
    <mergeCell ref="A12:F12"/>
    <mergeCell ref="A14:E14"/>
    <mergeCell ref="A15:F15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374"/>
  <sheetViews>
    <sheetView showGridLines="0" zoomScaleNormal="100" workbookViewId="0">
      <selection activeCell="A2" sqref="A2"/>
    </sheetView>
  </sheetViews>
  <sheetFormatPr defaultRowHeight="12.75"/>
  <cols>
    <col min="1" max="1" width="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>
      <c r="A1" s="110" t="s">
        <v>349</v>
      </c>
      <c r="B1" s="119"/>
      <c r="C1" s="119"/>
      <c r="D1" s="119"/>
      <c r="E1" s="119"/>
      <c r="F1" s="119"/>
      <c r="G1" s="119"/>
      <c r="H1" s="4"/>
    </row>
    <row r="2" spans="1:8" ht="15" customHeight="1">
      <c r="A2" s="151"/>
      <c r="B2" s="152"/>
      <c r="C2" s="152"/>
      <c r="D2" s="152"/>
      <c r="E2" s="152"/>
      <c r="F2" s="152"/>
      <c r="G2" s="152"/>
      <c r="H2" s="4"/>
    </row>
    <row r="3" spans="1:8" ht="15" customHeight="1">
      <c r="A3" s="153" t="s">
        <v>32</v>
      </c>
      <c r="B3" s="154" t="s">
        <v>3</v>
      </c>
      <c r="C3" s="154" t="s">
        <v>28</v>
      </c>
      <c r="D3" s="155" t="s">
        <v>5</v>
      </c>
      <c r="E3" s="155" t="s">
        <v>23</v>
      </c>
      <c r="F3" s="154" t="s">
        <v>36</v>
      </c>
      <c r="G3" s="154" t="s">
        <v>30</v>
      </c>
      <c r="H3" s="20"/>
    </row>
    <row r="4" spans="1:8" ht="15" customHeight="1">
      <c r="A4" s="312" t="s">
        <v>31</v>
      </c>
      <c r="B4" s="154" t="s">
        <v>33</v>
      </c>
      <c r="C4" s="154" t="s">
        <v>34</v>
      </c>
      <c r="D4" s="154" t="s">
        <v>21</v>
      </c>
      <c r="E4" s="154" t="s">
        <v>35</v>
      </c>
      <c r="F4" s="154" t="s">
        <v>37</v>
      </c>
      <c r="G4" s="154" t="s">
        <v>10</v>
      </c>
      <c r="H4" s="22"/>
    </row>
    <row r="5" spans="1:8" ht="15" customHeight="1">
      <c r="A5" s="313"/>
      <c r="B5" s="156"/>
      <c r="C5" s="156"/>
      <c r="D5" s="157" t="s">
        <v>22</v>
      </c>
      <c r="E5" s="157" t="s">
        <v>22</v>
      </c>
      <c r="F5" s="157" t="s">
        <v>22</v>
      </c>
      <c r="G5" s="157" t="s">
        <v>22</v>
      </c>
      <c r="H5" s="20"/>
    </row>
    <row r="6" spans="1:8" ht="15" customHeight="1">
      <c r="A6" s="196" t="s">
        <v>208</v>
      </c>
      <c r="B6" s="195">
        <v>20</v>
      </c>
      <c r="C6" s="195">
        <v>272</v>
      </c>
      <c r="D6" s="195">
        <v>12351</v>
      </c>
      <c r="E6" s="195">
        <v>14814</v>
      </c>
      <c r="F6" s="195">
        <v>1379</v>
      </c>
      <c r="G6" s="195">
        <v>17279</v>
      </c>
      <c r="H6" s="20"/>
    </row>
    <row r="7" spans="1:8" ht="15" customHeight="1">
      <c r="A7" s="196" t="s">
        <v>69</v>
      </c>
      <c r="B7" s="195">
        <v>16</v>
      </c>
      <c r="C7" s="195">
        <v>190</v>
      </c>
      <c r="D7" s="195">
        <v>11369</v>
      </c>
      <c r="E7" s="195">
        <v>11958</v>
      </c>
      <c r="F7" s="195">
        <v>1156</v>
      </c>
      <c r="G7" s="195">
        <v>13720</v>
      </c>
      <c r="H7" s="20"/>
    </row>
    <row r="8" spans="1:8" ht="15" customHeight="1">
      <c r="A8" s="196" t="s">
        <v>134</v>
      </c>
      <c r="B8" s="195">
        <v>7</v>
      </c>
      <c r="C8" s="195">
        <v>180</v>
      </c>
      <c r="D8" s="195">
        <v>6457</v>
      </c>
      <c r="E8" s="195">
        <v>8030</v>
      </c>
      <c r="F8" s="195">
        <v>1570</v>
      </c>
      <c r="G8" s="195">
        <v>9762</v>
      </c>
      <c r="H8" s="20"/>
    </row>
    <row r="9" spans="1:8" ht="15" customHeight="1">
      <c r="A9" s="196" t="s">
        <v>292</v>
      </c>
      <c r="B9" s="195">
        <v>6</v>
      </c>
      <c r="C9" s="195">
        <v>144</v>
      </c>
      <c r="D9" s="195">
        <v>6807</v>
      </c>
      <c r="E9" s="195">
        <v>6356</v>
      </c>
      <c r="F9" s="195">
        <v>1070</v>
      </c>
      <c r="G9" s="195">
        <v>8450</v>
      </c>
      <c r="H9" s="20"/>
    </row>
    <row r="10" spans="1:8" ht="15" customHeight="1">
      <c r="A10" s="263" t="s">
        <v>70</v>
      </c>
      <c r="B10" s="195">
        <v>5</v>
      </c>
      <c r="C10" s="195">
        <v>92</v>
      </c>
      <c r="D10" s="195">
        <v>4967</v>
      </c>
      <c r="E10" s="195">
        <v>5510</v>
      </c>
      <c r="F10" s="195">
        <v>855</v>
      </c>
      <c r="G10" s="195">
        <v>6530</v>
      </c>
      <c r="H10" s="20"/>
    </row>
    <row r="11" spans="1:8" ht="15" customHeight="1">
      <c r="A11" s="263" t="s">
        <v>209</v>
      </c>
      <c r="B11" s="195">
        <v>8</v>
      </c>
      <c r="C11" s="195">
        <v>72</v>
      </c>
      <c r="D11" s="195">
        <v>5113</v>
      </c>
      <c r="E11" s="195">
        <v>4381</v>
      </c>
      <c r="F11" s="195">
        <v>728</v>
      </c>
      <c r="G11" s="195">
        <v>6264</v>
      </c>
      <c r="H11" s="20"/>
    </row>
    <row r="12" spans="1:8" ht="15" customHeight="1">
      <c r="A12" s="263" t="s">
        <v>179</v>
      </c>
      <c r="B12" s="195">
        <v>7</v>
      </c>
      <c r="C12" s="195">
        <v>94</v>
      </c>
      <c r="D12" s="195">
        <v>4096</v>
      </c>
      <c r="E12" s="195">
        <v>4641</v>
      </c>
      <c r="F12" s="195">
        <v>1283</v>
      </c>
      <c r="G12" s="195">
        <v>6193</v>
      </c>
      <c r="H12" s="20"/>
    </row>
    <row r="13" spans="1:8" ht="15" customHeight="1">
      <c r="A13" s="263" t="s">
        <v>279</v>
      </c>
      <c r="B13" s="195">
        <v>5</v>
      </c>
      <c r="C13" s="195">
        <v>97</v>
      </c>
      <c r="D13" s="195">
        <v>3972</v>
      </c>
      <c r="E13" s="195">
        <v>4752</v>
      </c>
      <c r="F13" s="195">
        <v>741</v>
      </c>
      <c r="G13" s="195">
        <v>5629</v>
      </c>
      <c r="H13" s="20"/>
    </row>
    <row r="14" spans="1:8" ht="15" customHeight="1">
      <c r="A14" s="264" t="s">
        <v>278</v>
      </c>
      <c r="B14" s="195">
        <v>4</v>
      </c>
      <c r="C14" s="195">
        <v>46</v>
      </c>
      <c r="D14" s="195">
        <v>3746</v>
      </c>
      <c r="E14" s="195">
        <v>4419</v>
      </c>
      <c r="F14" s="195">
        <v>960</v>
      </c>
      <c r="G14" s="195">
        <v>5436</v>
      </c>
      <c r="H14" s="20"/>
    </row>
    <row r="15" spans="1:8" ht="15" customHeight="1">
      <c r="A15" s="265" t="s">
        <v>347</v>
      </c>
      <c r="B15" s="116">
        <v>4</v>
      </c>
      <c r="C15" s="116">
        <v>86</v>
      </c>
      <c r="D15" s="116">
        <v>3698</v>
      </c>
      <c r="E15" s="116">
        <v>3805</v>
      </c>
      <c r="F15" s="116">
        <v>836</v>
      </c>
      <c r="G15" s="116">
        <v>5158</v>
      </c>
      <c r="H15" s="20"/>
    </row>
    <row r="16" spans="1:8" ht="15" customHeight="1">
      <c r="A16" s="158" t="s">
        <v>38</v>
      </c>
      <c r="B16" s="158">
        <f t="shared" ref="B16:G16" si="0">SUM(B6:B15)</f>
        <v>82</v>
      </c>
      <c r="C16" s="158">
        <f t="shared" si="0"/>
        <v>1273</v>
      </c>
      <c r="D16" s="158">
        <f t="shared" si="0"/>
        <v>62576</v>
      </c>
      <c r="E16" s="158">
        <f t="shared" si="0"/>
        <v>68666</v>
      </c>
      <c r="F16" s="158">
        <f t="shared" si="0"/>
        <v>10578</v>
      </c>
      <c r="G16" s="158">
        <f t="shared" si="0"/>
        <v>84421</v>
      </c>
      <c r="H16" s="38"/>
    </row>
    <row r="17" spans="1:13" ht="15" customHeight="1">
      <c r="A17" s="112"/>
      <c r="B17" s="112"/>
      <c r="C17" s="112"/>
      <c r="D17" s="112"/>
      <c r="E17" s="112"/>
      <c r="F17" s="112"/>
      <c r="G17" s="112"/>
      <c r="H17" s="20"/>
    </row>
    <row r="18" spans="1:13" ht="15" customHeight="1">
      <c r="A18" s="100" t="s">
        <v>348</v>
      </c>
      <c r="B18" s="167">
        <f>174+B9</f>
        <v>180</v>
      </c>
      <c r="C18" s="167">
        <f>2191+C9</f>
        <v>2335</v>
      </c>
      <c r="D18" s="167">
        <f>108868+D9</f>
        <v>115675</v>
      </c>
      <c r="E18" s="167">
        <f>123630+E9</f>
        <v>129986</v>
      </c>
      <c r="F18" s="167">
        <f>19200+F9</f>
        <v>20270</v>
      </c>
      <c r="G18" s="167">
        <f>148679+G9</f>
        <v>157129</v>
      </c>
      <c r="H18" s="20"/>
    </row>
    <row r="19" spans="1:13" ht="15" customHeight="1">
      <c r="A19" s="119"/>
      <c r="B19" s="94"/>
      <c r="C19" s="94"/>
      <c r="D19" s="94"/>
      <c r="E19" s="94"/>
      <c r="F19" s="94"/>
      <c r="G19" s="94"/>
      <c r="H19" s="20"/>
    </row>
    <row r="20" spans="1:13" ht="12" customHeight="1">
      <c r="A20" s="117" t="s">
        <v>147</v>
      </c>
      <c r="B20" s="159"/>
      <c r="C20" s="159"/>
      <c r="D20" s="159"/>
      <c r="E20" s="159"/>
      <c r="F20" s="159"/>
      <c r="G20" s="120"/>
      <c r="H20" s="53"/>
      <c r="I20" s="53"/>
      <c r="J20" s="53"/>
      <c r="K20" s="53"/>
      <c r="L20" s="53"/>
      <c r="M20" s="53"/>
    </row>
    <row r="21" spans="1:13" ht="12" customHeight="1">
      <c r="A21" s="117" t="s">
        <v>148</v>
      </c>
      <c r="B21" s="159"/>
      <c r="C21" s="159"/>
      <c r="D21" s="159"/>
      <c r="E21" s="159"/>
      <c r="F21" s="159"/>
      <c r="G21" s="117"/>
      <c r="H21" s="11"/>
      <c r="I21" s="11"/>
      <c r="J21" s="11"/>
      <c r="K21" s="11"/>
      <c r="L21" s="11"/>
      <c r="M21" s="11"/>
    </row>
    <row r="22" spans="1:13" ht="12" customHeight="1">
      <c r="A22" s="314" t="s">
        <v>135</v>
      </c>
      <c r="B22" s="314"/>
      <c r="C22" s="315"/>
      <c r="D22" s="315"/>
      <c r="E22" s="315"/>
      <c r="F22" s="113"/>
      <c r="G22" s="120"/>
      <c r="H22" s="53"/>
      <c r="I22" s="53"/>
      <c r="J22" s="53"/>
      <c r="K22" s="53"/>
      <c r="L22" s="11"/>
      <c r="M22" s="11"/>
    </row>
    <row r="23" spans="1:13" ht="12" customHeight="1">
      <c r="A23" s="314" t="s">
        <v>136</v>
      </c>
      <c r="B23" s="314"/>
      <c r="C23" s="314"/>
      <c r="D23" s="315"/>
      <c r="E23" s="315"/>
      <c r="F23" s="315"/>
      <c r="G23" s="120"/>
      <c r="H23" s="53"/>
      <c r="I23" s="53"/>
      <c r="J23" s="53"/>
      <c r="K23" s="53"/>
      <c r="L23" s="53"/>
      <c r="M23" s="53"/>
    </row>
    <row r="24" spans="1:13" ht="12" customHeight="1">
      <c r="A24" s="117"/>
      <c r="B24" s="159"/>
      <c r="C24" s="159"/>
      <c r="D24" s="159"/>
      <c r="E24" s="159"/>
      <c r="F24" s="159"/>
      <c r="G24" s="160"/>
      <c r="H24" s="63"/>
      <c r="I24" s="63"/>
      <c r="J24" s="63"/>
      <c r="K24" s="63"/>
      <c r="L24" s="63"/>
      <c r="M24" s="63"/>
    </row>
    <row r="25" spans="1:13" ht="18.75" customHeight="1">
      <c r="A25" s="114" t="s">
        <v>280</v>
      </c>
      <c r="B25" s="159"/>
      <c r="C25" s="159"/>
      <c r="D25" s="159"/>
      <c r="E25" s="159"/>
      <c r="F25" s="159"/>
      <c r="G25" s="159"/>
      <c r="H25" s="20"/>
    </row>
    <row r="26" spans="1:13" ht="15" customHeight="1">
      <c r="A26" s="4"/>
      <c r="B26" s="48"/>
      <c r="C26" s="48"/>
      <c r="D26" s="48"/>
      <c r="E26" s="48"/>
      <c r="F26" s="48"/>
      <c r="G26" s="48"/>
      <c r="H26" s="4"/>
    </row>
    <row r="27" spans="1:13" ht="15" customHeight="1">
      <c r="A27" s="4"/>
      <c r="B27" s="48"/>
      <c r="C27" s="48"/>
      <c r="D27" s="48"/>
      <c r="E27" s="48"/>
      <c r="F27" s="48"/>
      <c r="G27" s="48"/>
      <c r="H27" s="4"/>
    </row>
    <row r="28" spans="1:13" ht="15" customHeight="1">
      <c r="A28" s="4"/>
      <c r="B28" s="48"/>
      <c r="C28" s="48"/>
      <c r="D28" s="48"/>
      <c r="E28" s="48"/>
      <c r="F28" s="48"/>
      <c r="G28" s="48"/>
      <c r="H28" s="4"/>
    </row>
    <row r="29" spans="1:13" ht="15" customHeight="1">
      <c r="A29" s="4"/>
      <c r="B29" s="48"/>
      <c r="C29" s="48"/>
      <c r="D29" s="48"/>
      <c r="E29" s="48"/>
      <c r="F29" s="48"/>
      <c r="G29" s="48"/>
      <c r="H29" s="4"/>
    </row>
    <row r="30" spans="1:13" ht="15" customHeight="1">
      <c r="A30" s="4"/>
      <c r="B30" s="48"/>
      <c r="C30" s="48"/>
      <c r="D30" s="48"/>
      <c r="E30" s="48"/>
      <c r="F30" s="48"/>
      <c r="G30" s="48"/>
      <c r="H30" s="4"/>
    </row>
    <row r="31" spans="1:13" ht="15" customHeight="1">
      <c r="A31" s="4"/>
      <c r="B31" s="48"/>
      <c r="C31" s="48"/>
      <c r="D31" s="48"/>
      <c r="E31" s="48"/>
      <c r="F31" s="48"/>
      <c r="G31" s="48"/>
      <c r="H31" s="4"/>
    </row>
    <row r="32" spans="1:13" ht="15" customHeight="1">
      <c r="A32" s="4"/>
      <c r="B32" s="48"/>
      <c r="C32" s="48"/>
      <c r="D32" s="48"/>
      <c r="E32" s="48"/>
      <c r="F32" s="48"/>
      <c r="G32" s="48"/>
      <c r="H32" s="4"/>
    </row>
    <row r="33" spans="1:8" ht="15" customHeight="1">
      <c r="A33" s="4"/>
      <c r="B33" s="48"/>
      <c r="C33" s="48"/>
      <c r="D33" s="48"/>
      <c r="E33" s="48"/>
      <c r="F33" s="48"/>
      <c r="G33" s="48"/>
      <c r="H33" s="4"/>
    </row>
    <row r="34" spans="1:8" ht="15" customHeight="1">
      <c r="A34" s="4"/>
      <c r="B34" s="48"/>
      <c r="C34" s="48"/>
      <c r="D34" s="48"/>
      <c r="E34" s="48"/>
      <c r="F34" s="48"/>
      <c r="G34" s="48"/>
      <c r="H34" s="4"/>
    </row>
    <row r="35" spans="1:8" ht="15" customHeight="1">
      <c r="A35" s="4"/>
      <c r="B35" s="48"/>
      <c r="C35" s="48"/>
      <c r="D35" s="48"/>
      <c r="E35" s="48"/>
      <c r="F35" s="48"/>
      <c r="G35" s="48"/>
      <c r="H35" s="4"/>
    </row>
    <row r="36" spans="1:8" ht="15" customHeight="1">
      <c r="A36" s="4"/>
      <c r="B36" s="48"/>
      <c r="C36" s="48"/>
      <c r="D36" s="48"/>
      <c r="E36" s="48"/>
      <c r="F36" s="48"/>
      <c r="G36" s="48"/>
      <c r="H36" s="4"/>
    </row>
    <row r="37" spans="1:8" ht="15" customHeight="1">
      <c r="A37" s="4"/>
      <c r="B37" s="48"/>
      <c r="C37" s="48"/>
      <c r="D37" s="48"/>
      <c r="E37" s="48"/>
      <c r="F37" s="48"/>
      <c r="G37" s="48"/>
      <c r="H37" s="4"/>
    </row>
    <row r="38" spans="1:8" ht="15" customHeight="1">
      <c r="A38" s="4"/>
      <c r="B38" s="48"/>
      <c r="C38" s="48"/>
      <c r="D38" s="48"/>
      <c r="E38" s="48"/>
      <c r="F38" s="48"/>
      <c r="G38" s="48"/>
      <c r="H38" s="4"/>
    </row>
    <row r="39" spans="1:8" ht="15" customHeight="1">
      <c r="A39" s="4"/>
      <c r="B39" s="48"/>
      <c r="C39" s="48"/>
      <c r="D39" s="48"/>
      <c r="E39" s="48"/>
      <c r="F39" s="48"/>
      <c r="G39" s="48"/>
      <c r="H39" s="4"/>
    </row>
    <row r="40" spans="1:8" ht="15" customHeight="1">
      <c r="A40" s="4"/>
      <c r="B40" s="48"/>
      <c r="C40" s="48"/>
      <c r="D40" s="48"/>
      <c r="E40" s="48"/>
      <c r="F40" s="48"/>
      <c r="G40" s="48"/>
      <c r="H40" s="4"/>
    </row>
    <row r="41" spans="1:8" ht="15" customHeight="1">
      <c r="A41" s="4"/>
      <c r="B41" s="48"/>
      <c r="C41" s="48"/>
      <c r="D41" s="48"/>
      <c r="E41" s="48"/>
      <c r="F41" s="48"/>
      <c r="G41" s="48"/>
      <c r="H41" s="4"/>
    </row>
    <row r="42" spans="1:8" ht="15" customHeight="1">
      <c r="A42" s="4"/>
      <c r="B42" s="48"/>
      <c r="C42" s="48"/>
      <c r="D42" s="48"/>
      <c r="E42" s="48"/>
      <c r="F42" s="48"/>
      <c r="G42" s="48"/>
      <c r="H42" s="4"/>
    </row>
    <row r="43" spans="1:8" ht="15" customHeight="1">
      <c r="A43" s="4"/>
      <c r="B43" s="48"/>
      <c r="C43" s="48"/>
      <c r="D43" s="48"/>
      <c r="E43" s="48"/>
      <c r="F43" s="48"/>
      <c r="G43" s="48"/>
      <c r="H43" s="4"/>
    </row>
    <row r="44" spans="1:8" ht="15" customHeight="1">
      <c r="A44" s="4"/>
      <c r="B44" s="48"/>
      <c r="C44" s="48"/>
      <c r="D44" s="48"/>
      <c r="E44" s="48"/>
      <c r="F44" s="48"/>
      <c r="G44" s="48"/>
      <c r="H44" s="4"/>
    </row>
    <row r="45" spans="1:8" ht="15" customHeight="1">
      <c r="A45" s="4"/>
      <c r="B45" s="48"/>
      <c r="C45" s="48"/>
      <c r="D45" s="48"/>
      <c r="E45" s="48"/>
      <c r="F45" s="48"/>
      <c r="G45" s="48"/>
      <c r="H45" s="4"/>
    </row>
    <row r="46" spans="1:8" ht="15" customHeight="1">
      <c r="A46" s="4"/>
      <c r="B46" s="48"/>
      <c r="C46" s="48"/>
      <c r="D46" s="48"/>
      <c r="E46" s="48"/>
      <c r="F46" s="48"/>
      <c r="G46" s="48"/>
      <c r="H46" s="4"/>
    </row>
    <row r="47" spans="1:8" ht="15" customHeight="1">
      <c r="A47" s="4"/>
      <c r="B47" s="48"/>
      <c r="C47" s="48"/>
      <c r="D47" s="48"/>
      <c r="E47" s="48"/>
      <c r="F47" s="48"/>
      <c r="G47" s="48"/>
      <c r="H47" s="4"/>
    </row>
    <row r="48" spans="1:8" ht="15" customHeight="1">
      <c r="A48" s="4"/>
      <c r="B48" s="48"/>
      <c r="C48" s="48"/>
      <c r="D48" s="48"/>
      <c r="E48" s="48"/>
      <c r="F48" s="48"/>
      <c r="G48" s="48"/>
      <c r="H48" s="4"/>
    </row>
    <row r="49" spans="1:8" ht="15" customHeight="1">
      <c r="A49" s="4"/>
      <c r="B49" s="48"/>
      <c r="C49" s="48"/>
      <c r="D49" s="48"/>
      <c r="E49" s="48"/>
      <c r="F49" s="48"/>
      <c r="G49" s="48"/>
      <c r="H49" s="4"/>
    </row>
    <row r="50" spans="1:8" ht="15" customHeight="1">
      <c r="A50" s="4"/>
      <c r="B50" s="4"/>
      <c r="C50" s="4"/>
      <c r="D50" s="4"/>
      <c r="E50" s="4"/>
      <c r="F50" s="4"/>
      <c r="G50" s="4"/>
      <c r="H50" s="4"/>
    </row>
    <row r="51" spans="1:8" ht="15" customHeight="1">
      <c r="A51" s="4"/>
      <c r="B51" s="4"/>
      <c r="C51" s="4"/>
      <c r="D51" s="4"/>
      <c r="E51" s="4"/>
      <c r="F51" s="4"/>
      <c r="G51" s="4"/>
      <c r="H51" s="4"/>
    </row>
    <row r="52" spans="1:8" ht="15" customHeight="1">
      <c r="A52" s="4"/>
      <c r="B52" s="4"/>
      <c r="C52" s="4"/>
      <c r="D52" s="4"/>
      <c r="E52" s="4"/>
      <c r="F52" s="4"/>
      <c r="G52" s="4"/>
      <c r="H52" s="4"/>
    </row>
    <row r="53" spans="1:8" ht="15" customHeight="1">
      <c r="A53" s="4"/>
      <c r="B53" s="4"/>
      <c r="C53" s="4"/>
      <c r="D53" s="4"/>
      <c r="E53" s="4"/>
      <c r="F53" s="4"/>
      <c r="G53" s="4"/>
      <c r="H53" s="4"/>
    </row>
    <row r="54" spans="1:8" ht="15" customHeight="1">
      <c r="A54" s="4"/>
      <c r="B54" s="4"/>
      <c r="C54" s="4"/>
      <c r="D54" s="4"/>
      <c r="E54" s="4"/>
      <c r="F54" s="4"/>
      <c r="G54" s="4"/>
      <c r="H54" s="4"/>
    </row>
    <row r="55" spans="1:8" ht="15" customHeight="1">
      <c r="A55" s="4"/>
      <c r="B55" s="4"/>
      <c r="C55" s="4"/>
      <c r="D55" s="4"/>
      <c r="E55" s="4"/>
      <c r="F55" s="4"/>
      <c r="G55" s="4"/>
      <c r="H55" s="4"/>
    </row>
    <row r="56" spans="1:8" ht="15" customHeight="1">
      <c r="A56" s="4"/>
      <c r="B56" s="4"/>
      <c r="C56" s="4"/>
      <c r="D56" s="4"/>
      <c r="E56" s="4"/>
      <c r="F56" s="4"/>
      <c r="G56" s="4"/>
      <c r="H56" s="4"/>
    </row>
    <row r="57" spans="1:8" ht="15" customHeight="1">
      <c r="A57" s="4"/>
      <c r="B57" s="4"/>
      <c r="C57" s="4"/>
      <c r="D57" s="4"/>
      <c r="E57" s="4"/>
      <c r="F57" s="4"/>
      <c r="G57" s="4"/>
      <c r="H57" s="4"/>
    </row>
    <row r="58" spans="1:8" ht="15" customHeight="1">
      <c r="A58" s="4"/>
      <c r="B58" s="4"/>
      <c r="C58" s="4"/>
      <c r="D58" s="4"/>
      <c r="E58" s="4"/>
      <c r="F58" s="4"/>
      <c r="G58" s="4"/>
      <c r="H58" s="4"/>
    </row>
    <row r="59" spans="1:8" ht="15" customHeight="1">
      <c r="A59" s="4"/>
      <c r="B59" s="4"/>
      <c r="C59" s="4"/>
      <c r="D59" s="4"/>
      <c r="E59" s="4"/>
      <c r="F59" s="4"/>
      <c r="G59" s="4"/>
      <c r="H59" s="4"/>
    </row>
    <row r="60" spans="1:8" ht="15" customHeight="1">
      <c r="A60" s="4"/>
      <c r="B60" s="4"/>
      <c r="C60" s="4"/>
      <c r="D60" s="4"/>
      <c r="E60" s="4"/>
      <c r="F60" s="4"/>
      <c r="G60" s="4"/>
      <c r="H60" s="4"/>
    </row>
    <row r="61" spans="1:8" ht="15" customHeight="1">
      <c r="A61" s="4"/>
      <c r="B61" s="4"/>
      <c r="C61" s="4"/>
      <c r="D61" s="4"/>
      <c r="E61" s="4"/>
      <c r="F61" s="4"/>
      <c r="G61" s="4"/>
      <c r="H61" s="4"/>
    </row>
    <row r="62" spans="1:8" ht="15" customHeight="1">
      <c r="A62" s="4"/>
      <c r="B62" s="4"/>
      <c r="C62" s="4"/>
      <c r="D62" s="4"/>
      <c r="E62" s="4"/>
      <c r="F62" s="4"/>
      <c r="G62" s="4"/>
      <c r="H62" s="4"/>
    </row>
    <row r="63" spans="1:8" ht="15" customHeight="1">
      <c r="A63" s="4"/>
      <c r="B63" s="4"/>
      <c r="C63" s="4"/>
      <c r="D63" s="4"/>
      <c r="E63" s="4"/>
      <c r="F63" s="4"/>
      <c r="G63" s="4"/>
      <c r="H63" s="4"/>
    </row>
    <row r="64" spans="1:8" ht="15" customHeight="1">
      <c r="A64" s="4"/>
      <c r="B64" s="4"/>
      <c r="C64" s="4"/>
      <c r="D64" s="4"/>
      <c r="E64" s="4"/>
      <c r="F64" s="4"/>
      <c r="G64" s="4"/>
      <c r="H64" s="4"/>
    </row>
    <row r="65" spans="1:8" ht="15" customHeight="1">
      <c r="A65" s="4"/>
      <c r="B65" s="4"/>
      <c r="C65" s="4"/>
      <c r="D65" s="4"/>
      <c r="E65" s="4"/>
      <c r="F65" s="4"/>
      <c r="G65" s="4"/>
      <c r="H65" s="4"/>
    </row>
    <row r="66" spans="1:8" ht="15" customHeight="1">
      <c r="A66" s="4"/>
      <c r="B66" s="4"/>
      <c r="C66" s="4"/>
      <c r="D66" s="4"/>
      <c r="E66" s="4"/>
      <c r="F66" s="4"/>
      <c r="G66" s="4"/>
      <c r="H66" s="4"/>
    </row>
    <row r="67" spans="1:8" ht="15" customHeight="1">
      <c r="A67" s="4"/>
      <c r="B67" s="4"/>
      <c r="C67" s="4"/>
      <c r="D67" s="4"/>
      <c r="E67" s="4"/>
      <c r="F67" s="4"/>
      <c r="G67" s="4"/>
      <c r="H67" s="4"/>
    </row>
    <row r="68" spans="1:8" ht="15" customHeight="1">
      <c r="A68" s="4"/>
      <c r="B68" s="4"/>
      <c r="C68" s="4"/>
      <c r="D68" s="4"/>
      <c r="E68" s="4"/>
      <c r="F68" s="4"/>
      <c r="G68" s="4"/>
      <c r="H68" s="4"/>
    </row>
    <row r="69" spans="1:8" ht="15" customHeight="1">
      <c r="A69" s="4"/>
      <c r="B69" s="4"/>
      <c r="C69" s="4"/>
      <c r="D69" s="4"/>
      <c r="E69" s="4"/>
      <c r="F69" s="4"/>
      <c r="G69" s="4"/>
      <c r="H69" s="4"/>
    </row>
    <row r="70" spans="1:8" ht="15" customHeight="1">
      <c r="A70" s="4"/>
      <c r="B70" s="4"/>
      <c r="C70" s="4"/>
      <c r="D70" s="4"/>
      <c r="E70" s="4"/>
      <c r="F70" s="4"/>
      <c r="G70" s="4"/>
      <c r="H70" s="4"/>
    </row>
    <row r="71" spans="1:8" ht="15" customHeight="1">
      <c r="A71" s="4"/>
      <c r="B71" s="4"/>
      <c r="C71" s="4"/>
      <c r="D71" s="4"/>
      <c r="E71" s="4"/>
      <c r="F71" s="4"/>
      <c r="G71" s="4"/>
      <c r="H71" s="4"/>
    </row>
    <row r="72" spans="1:8" ht="15" customHeight="1">
      <c r="A72" s="4"/>
      <c r="B72" s="4"/>
      <c r="C72" s="4"/>
      <c r="D72" s="4"/>
      <c r="E72" s="4"/>
      <c r="F72" s="4"/>
      <c r="G72" s="4"/>
      <c r="H72" s="4"/>
    </row>
    <row r="73" spans="1:8" ht="15" customHeight="1">
      <c r="A73" s="4"/>
      <c r="B73" s="4"/>
      <c r="C73" s="4"/>
      <c r="D73" s="4"/>
      <c r="E73" s="4"/>
      <c r="F73" s="4"/>
      <c r="G73" s="4"/>
      <c r="H73" s="4"/>
    </row>
    <row r="74" spans="1:8" ht="15" customHeight="1">
      <c r="A74" s="4"/>
      <c r="B74" s="4"/>
      <c r="C74" s="4"/>
      <c r="D74" s="4"/>
      <c r="E74" s="4"/>
      <c r="F74" s="4"/>
      <c r="G74" s="4"/>
      <c r="H74" s="4"/>
    </row>
    <row r="75" spans="1:8" ht="15" customHeight="1">
      <c r="A75" s="4"/>
      <c r="B75" s="4"/>
      <c r="C75" s="4"/>
      <c r="D75" s="4"/>
      <c r="E75" s="4"/>
      <c r="F75" s="4"/>
      <c r="G75" s="4"/>
      <c r="H75" s="4"/>
    </row>
    <row r="76" spans="1:8" ht="15" customHeight="1">
      <c r="A76" s="4"/>
      <c r="B76" s="4"/>
      <c r="C76" s="4"/>
      <c r="D76" s="4"/>
      <c r="E76" s="4"/>
      <c r="F76" s="4"/>
      <c r="G76" s="4"/>
      <c r="H76" s="4"/>
    </row>
    <row r="77" spans="1:8" ht="15" customHeight="1">
      <c r="A77" s="4"/>
      <c r="B77" s="4"/>
      <c r="C77" s="4"/>
      <c r="D77" s="4"/>
      <c r="E77" s="4"/>
      <c r="F77" s="4"/>
      <c r="G77" s="4"/>
      <c r="H77" s="4"/>
    </row>
    <row r="78" spans="1:8" ht="15" customHeight="1">
      <c r="A78" s="4"/>
      <c r="B78" s="4"/>
      <c r="C78" s="4"/>
      <c r="D78" s="4"/>
      <c r="E78" s="4"/>
      <c r="F78" s="4"/>
      <c r="G78" s="4"/>
      <c r="H78" s="4"/>
    </row>
    <row r="79" spans="1:8" ht="15" customHeight="1">
      <c r="A79" s="4"/>
      <c r="B79" s="4"/>
      <c r="C79" s="4"/>
      <c r="D79" s="4"/>
      <c r="E79" s="4"/>
      <c r="F79" s="4"/>
      <c r="G79" s="4"/>
      <c r="H79" s="4"/>
    </row>
    <row r="80" spans="1:8" ht="15" customHeight="1">
      <c r="A80" s="4"/>
      <c r="B80" s="4"/>
      <c r="C80" s="4"/>
      <c r="D80" s="4"/>
      <c r="E80" s="4"/>
      <c r="F80" s="4"/>
      <c r="G80" s="4"/>
      <c r="H80" s="4"/>
    </row>
    <row r="81" spans="1:8" ht="15" customHeight="1">
      <c r="A81" s="4"/>
      <c r="B81" s="4"/>
      <c r="C81" s="4"/>
      <c r="D81" s="4"/>
      <c r="E81" s="4"/>
      <c r="F81" s="4"/>
      <c r="G81" s="4"/>
      <c r="H81" s="4"/>
    </row>
    <row r="82" spans="1:8" ht="15" customHeight="1">
      <c r="A82" s="4"/>
      <c r="B82" s="4"/>
      <c r="C82" s="4"/>
      <c r="D82" s="4"/>
      <c r="E82" s="4"/>
      <c r="F82" s="4"/>
      <c r="G82" s="4"/>
      <c r="H82" s="4"/>
    </row>
    <row r="83" spans="1:8" ht="15" customHeight="1">
      <c r="A83" s="4"/>
      <c r="B83" s="4"/>
      <c r="C83" s="4"/>
      <c r="D83" s="4"/>
      <c r="E83" s="4"/>
      <c r="F83" s="4"/>
      <c r="G83" s="4"/>
      <c r="H83" s="4"/>
    </row>
    <row r="84" spans="1:8" ht="15" customHeight="1">
      <c r="A84" s="4"/>
      <c r="B84" s="4"/>
      <c r="C84" s="4"/>
      <c r="D84" s="4"/>
      <c r="E84" s="4"/>
      <c r="F84" s="4"/>
      <c r="G84" s="4"/>
      <c r="H84" s="4"/>
    </row>
    <row r="85" spans="1:8" ht="15" customHeight="1">
      <c r="A85" s="4"/>
      <c r="B85" s="4"/>
      <c r="C85" s="4"/>
      <c r="D85" s="4"/>
      <c r="E85" s="4"/>
      <c r="F85" s="4"/>
      <c r="G85" s="4"/>
      <c r="H85" s="4"/>
    </row>
    <row r="86" spans="1:8" ht="15" customHeight="1">
      <c r="A86" s="4"/>
      <c r="B86" s="4"/>
      <c r="C86" s="4"/>
      <c r="D86" s="4"/>
      <c r="E86" s="4"/>
      <c r="F86" s="4"/>
      <c r="G86" s="4"/>
      <c r="H86" s="4"/>
    </row>
    <row r="87" spans="1:8" ht="15" customHeight="1"/>
    <row r="88" spans="1:8" ht="15" customHeight="1"/>
    <row r="89" spans="1:8" ht="15" customHeight="1"/>
    <row r="90" spans="1:8" ht="15" customHeight="1"/>
    <row r="91" spans="1:8" ht="15" customHeight="1"/>
    <row r="92" spans="1:8" ht="15" customHeight="1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79"/>
  <sheetViews>
    <sheetView showGridLines="0" zoomScaleNormal="100" workbookViewId="0">
      <selection sqref="A1:G32"/>
    </sheetView>
  </sheetViews>
  <sheetFormatPr defaultRowHeight="12.75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</cols>
  <sheetData>
    <row r="1" spans="1:11" ht="18.75">
      <c r="A1" s="289" t="s">
        <v>140</v>
      </c>
      <c r="B1" s="143"/>
      <c r="C1" s="143"/>
      <c r="D1" s="143"/>
      <c r="E1" s="143"/>
      <c r="F1" s="143"/>
      <c r="G1" s="143"/>
      <c r="H1" s="121"/>
    </row>
    <row r="2" spans="1:11" ht="15.75">
      <c r="A2" s="290" t="s">
        <v>22</v>
      </c>
      <c r="B2" s="143"/>
      <c r="C2" s="143"/>
      <c r="D2" s="143"/>
      <c r="E2" s="143"/>
      <c r="F2" s="143"/>
      <c r="G2" s="143"/>
      <c r="H2" s="121"/>
    </row>
    <row r="3" spans="1:11" ht="8.25" customHeight="1">
      <c r="A3" s="44"/>
      <c r="B3" s="34"/>
      <c r="C3" s="34"/>
      <c r="D3" s="34"/>
      <c r="E3" s="44"/>
      <c r="F3" s="44"/>
      <c r="G3" s="44"/>
      <c r="H3" s="44"/>
    </row>
    <row r="4" spans="1:11" ht="36" customHeight="1">
      <c r="A4" s="291"/>
      <c r="B4" s="202" t="s">
        <v>40</v>
      </c>
      <c r="C4" s="292" t="s">
        <v>192</v>
      </c>
      <c r="D4" s="202" t="s">
        <v>149</v>
      </c>
      <c r="E4" s="202" t="s">
        <v>41</v>
      </c>
      <c r="F4" s="44"/>
      <c r="G4" s="44"/>
      <c r="H4" s="44"/>
    </row>
    <row r="5" spans="1:11" ht="15" hidden="1" customHeight="1">
      <c r="A5" s="293">
        <f>+'[1]5  Bank res o förl'!A4</f>
        <v>33239</v>
      </c>
      <c r="B5" s="294">
        <f>+'[1]5  Bank res o förl'!$B$4</f>
        <v>-12005</v>
      </c>
      <c r="C5" s="294"/>
      <c r="D5" s="294">
        <f>+'[1]5  Bank res o förl'!C4</f>
        <v>35765</v>
      </c>
      <c r="E5" s="294">
        <f>+'[1]5  Bank res o förl'!D4</f>
        <v>1596242</v>
      </c>
      <c r="F5" s="34"/>
      <c r="G5" s="34"/>
      <c r="H5" s="317"/>
      <c r="I5" s="316"/>
      <c r="J5" s="316"/>
      <c r="K5" s="64"/>
    </row>
    <row r="6" spans="1:11" ht="15" customHeight="1">
      <c r="A6" s="293">
        <f>+'[1]5  Bank res o förl'!A5</f>
        <v>33604</v>
      </c>
      <c r="B6" s="294">
        <f>+'[1]5  Bank res o förl'!B5</f>
        <v>-38546</v>
      </c>
      <c r="C6" s="294" t="s">
        <v>131</v>
      </c>
      <c r="D6" s="294">
        <f>+'[1]5  Bank res o förl'!C5</f>
        <v>57571</v>
      </c>
      <c r="E6" s="294">
        <f>+'[1]5  Bank res o förl'!D5</f>
        <v>1518644</v>
      </c>
      <c r="F6" s="34"/>
      <c r="G6" s="34"/>
      <c r="H6" s="317"/>
      <c r="I6" s="316"/>
      <c r="J6" s="316"/>
      <c r="K6" s="64"/>
    </row>
    <row r="7" spans="1:11" ht="15" customHeight="1">
      <c r="A7" s="293">
        <f>+'[1]5  Bank res o förl'!A6</f>
        <v>33970</v>
      </c>
      <c r="B7" s="294">
        <f>+'[1]5  Bank res o förl'!B6</f>
        <v>-16122</v>
      </c>
      <c r="C7" s="294" t="s">
        <v>131</v>
      </c>
      <c r="D7" s="294">
        <f>+'[1]5  Bank res o förl'!C6</f>
        <v>46427</v>
      </c>
      <c r="E7" s="294">
        <f>+'[1]5  Bank res o förl'!D6</f>
        <v>1454643</v>
      </c>
      <c r="F7" s="179"/>
      <c r="G7" s="179"/>
      <c r="H7" s="179"/>
      <c r="I7" s="6"/>
      <c r="J7" s="6"/>
      <c r="K7" s="6"/>
    </row>
    <row r="8" spans="1:11" ht="15" customHeight="1">
      <c r="A8" s="293">
        <f>+'[1]5  Bank res o förl'!A7</f>
        <v>34335</v>
      </c>
      <c r="B8" s="294">
        <f>+'[1]5  Bank res o förl'!B7</f>
        <v>12225</v>
      </c>
      <c r="C8" s="294" t="s">
        <v>131</v>
      </c>
      <c r="D8" s="294">
        <f>+'[1]5  Bank res o förl'!C7</f>
        <v>14637</v>
      </c>
      <c r="E8" s="294">
        <f>+'[1]5  Bank res o förl'!D7</f>
        <v>1456708</v>
      </c>
      <c r="F8" s="179"/>
      <c r="G8" s="179"/>
      <c r="H8" s="179"/>
      <c r="I8" s="6"/>
      <c r="J8" s="6"/>
    </row>
    <row r="9" spans="1:11" ht="15" customHeight="1">
      <c r="A9" s="293">
        <f>+'[1]5  Bank res o förl'!A8</f>
        <v>34700</v>
      </c>
      <c r="B9" s="294">
        <f>+'[1]5  Bank res o förl'!B8</f>
        <v>18520</v>
      </c>
      <c r="C9" s="294" t="s">
        <v>131</v>
      </c>
      <c r="D9" s="294">
        <f>+'[1]5  Bank res o förl'!C8</f>
        <v>9070</v>
      </c>
      <c r="E9" s="294">
        <f>+'[1]5  Bank res o förl'!D8</f>
        <v>1584983</v>
      </c>
      <c r="F9" s="179"/>
      <c r="G9" s="179"/>
      <c r="H9" s="179"/>
      <c r="I9" s="6"/>
      <c r="J9" s="6"/>
    </row>
    <row r="10" spans="1:11" ht="15" customHeight="1">
      <c r="A10" s="293">
        <f>+'[1]5  Bank res o förl'!A9</f>
        <v>35065</v>
      </c>
      <c r="B10" s="294">
        <f>+'[1]5  Bank res o förl'!B9</f>
        <v>23976</v>
      </c>
      <c r="C10" s="99">
        <v>2367</v>
      </c>
      <c r="D10" s="294">
        <f>+'[1]5  Bank res o förl'!C9</f>
        <v>4790</v>
      </c>
      <c r="E10" s="294">
        <f>+'[1]5  Bank res o förl'!D9</f>
        <v>1861635</v>
      </c>
      <c r="F10" s="179"/>
      <c r="G10" s="179"/>
      <c r="H10" s="179"/>
      <c r="I10" s="6"/>
      <c r="J10" s="6"/>
    </row>
    <row r="11" spans="1:11" ht="15" customHeight="1">
      <c r="A11" s="293">
        <f>+'[1]5  Bank res o förl'!A10</f>
        <v>35431</v>
      </c>
      <c r="B11" s="294">
        <f>+'[1]5  Bank res o förl'!B10</f>
        <v>15852</v>
      </c>
      <c r="C11" s="99">
        <v>6042</v>
      </c>
      <c r="D11" s="294">
        <f>+'[1]5  Bank res o förl'!C10</f>
        <v>4631</v>
      </c>
      <c r="E11" s="294">
        <f>+'[1]5  Bank res o förl'!D10</f>
        <v>2145194</v>
      </c>
      <c r="F11" s="179"/>
      <c r="G11" s="179"/>
      <c r="H11" s="179"/>
      <c r="I11" s="6"/>
      <c r="J11" s="6"/>
    </row>
    <row r="12" spans="1:11" ht="15" customHeight="1">
      <c r="A12" s="293">
        <f>+'[1]5  Bank res o förl'!A11</f>
        <v>35796</v>
      </c>
      <c r="B12" s="294">
        <f>+'[1]5  Bank res o förl'!B11</f>
        <v>23082</v>
      </c>
      <c r="C12" s="99">
        <v>13675</v>
      </c>
      <c r="D12" s="294">
        <f>+'[1]5  Bank res o förl'!C11</f>
        <v>3696</v>
      </c>
      <c r="E12" s="294">
        <f>+'[1]5  Bank res o förl'!D11</f>
        <v>2410481</v>
      </c>
      <c r="F12" s="46"/>
      <c r="G12" s="46"/>
      <c r="H12" s="46"/>
      <c r="I12" s="6"/>
      <c r="J12" s="6"/>
    </row>
    <row r="13" spans="1:11" ht="15" customHeight="1">
      <c r="A13" s="293">
        <f>+'[1]5  Bank res o förl'!A12</f>
        <v>36161</v>
      </c>
      <c r="B13" s="294">
        <f>+'[1]5  Bank res o förl'!B12</f>
        <v>18377</v>
      </c>
      <c r="C13" s="99">
        <v>10291</v>
      </c>
      <c r="D13" s="294">
        <f>+'[1]5  Bank res o förl'!C12</f>
        <v>421</v>
      </c>
      <c r="E13" s="294">
        <f>+'[1]5  Bank res o förl'!D12</f>
        <v>2466718</v>
      </c>
      <c r="F13" s="46"/>
      <c r="G13" s="46"/>
      <c r="H13" s="46"/>
      <c r="I13" s="6"/>
      <c r="J13" s="6"/>
    </row>
    <row r="14" spans="1:11" ht="15" customHeight="1">
      <c r="A14" s="293">
        <f>+'[1]5  Bank res o förl'!A13</f>
        <v>36526</v>
      </c>
      <c r="B14" s="294">
        <f>+'[1]5  Bank res o förl'!B13</f>
        <v>25905</v>
      </c>
      <c r="C14" s="99">
        <v>6392</v>
      </c>
      <c r="D14" s="294">
        <f>+'[1]5  Bank res o förl'!C13</f>
        <v>1265</v>
      </c>
      <c r="E14" s="294">
        <f>+'[1]5  Bank res o förl'!D13</f>
        <v>2883511</v>
      </c>
      <c r="F14" s="46"/>
      <c r="G14" s="46"/>
      <c r="H14" s="46"/>
      <c r="I14" s="6"/>
      <c r="J14" s="6"/>
    </row>
    <row r="15" spans="1:11" ht="15" customHeight="1">
      <c r="A15" s="293">
        <f>+'[1]5  Bank res o förl'!A14</f>
        <v>36892</v>
      </c>
      <c r="B15" s="294">
        <f>+'[1]5  Bank res o förl'!B14</f>
        <v>29572</v>
      </c>
      <c r="C15" s="99">
        <v>5284</v>
      </c>
      <c r="D15" s="294">
        <f>+'[1]5  Bank res o förl'!C14</f>
        <v>3257</v>
      </c>
      <c r="E15" s="294">
        <f>+'[1]5  Bank res o förl'!D14</f>
        <v>3145393</v>
      </c>
      <c r="F15" s="46"/>
      <c r="G15" s="46"/>
      <c r="H15" s="46"/>
      <c r="I15" s="6"/>
      <c r="J15" s="6"/>
    </row>
    <row r="16" spans="1:11" ht="15" customHeight="1">
      <c r="A16" s="293">
        <f>+'[1]5  Bank res o förl'!$A$15</f>
        <v>37621</v>
      </c>
      <c r="B16" s="294">
        <f>+'[1]5  Bank res o förl'!B15</f>
        <v>15074</v>
      </c>
      <c r="C16" s="99">
        <v>5741</v>
      </c>
      <c r="D16" s="294">
        <f>+'[1]5  Bank res o förl'!C15</f>
        <v>3603</v>
      </c>
      <c r="E16" s="294">
        <f>+'[1]5  Bank res o förl'!D15</f>
        <v>3288175</v>
      </c>
      <c r="F16" s="94"/>
      <c r="G16" s="94"/>
      <c r="H16" s="94"/>
    </row>
    <row r="17" spans="1:15" ht="15" customHeight="1">
      <c r="A17" s="293">
        <v>37986</v>
      </c>
      <c r="B17" s="295">
        <v>22276</v>
      </c>
      <c r="C17" s="99">
        <v>8582</v>
      </c>
      <c r="D17" s="295">
        <v>2641</v>
      </c>
      <c r="E17" s="46">
        <v>3290634</v>
      </c>
      <c r="F17" s="94"/>
      <c r="G17" s="94"/>
      <c r="H17" s="94"/>
    </row>
    <row r="18" spans="1:15" ht="15" customHeight="1">
      <c r="A18" s="293">
        <v>37987</v>
      </c>
      <c r="B18" s="295">
        <v>36836</v>
      </c>
      <c r="C18" s="99">
        <v>21078</v>
      </c>
      <c r="D18" s="295">
        <v>1565</v>
      </c>
      <c r="E18" s="296">
        <v>3879110</v>
      </c>
      <c r="F18" s="94"/>
      <c r="G18" s="94"/>
      <c r="H18" s="94"/>
    </row>
    <row r="19" spans="1:15" ht="15" customHeight="1">
      <c r="A19" s="293">
        <v>38354</v>
      </c>
      <c r="B19" s="295">
        <v>27053</v>
      </c>
      <c r="C19" s="267">
        <v>9643</v>
      </c>
      <c r="D19" s="295">
        <v>1178</v>
      </c>
      <c r="E19" s="296">
        <v>4539904</v>
      </c>
      <c r="F19" s="94"/>
      <c r="G19" s="94"/>
      <c r="H19" s="94"/>
    </row>
    <row r="20" spans="1:15" ht="15" customHeight="1">
      <c r="A20" s="293">
        <v>39081</v>
      </c>
      <c r="B20" s="295">
        <v>73911</v>
      </c>
      <c r="C20" s="267">
        <v>48625</v>
      </c>
      <c r="D20" s="295">
        <v>341</v>
      </c>
      <c r="E20" s="296">
        <v>5088692</v>
      </c>
      <c r="F20" s="94"/>
      <c r="G20" s="94"/>
      <c r="H20" s="94"/>
    </row>
    <row r="21" spans="1:15" ht="15" customHeight="1">
      <c r="A21" s="293">
        <v>39447</v>
      </c>
      <c r="B21" s="46">
        <v>49566</v>
      </c>
      <c r="C21" s="267">
        <v>25159</v>
      </c>
      <c r="D21" s="34">
        <v>984</v>
      </c>
      <c r="E21" s="46">
        <v>6026259</v>
      </c>
      <c r="F21" s="94"/>
      <c r="G21" s="94"/>
      <c r="H21" s="94"/>
    </row>
    <row r="22" spans="1:15" s="74" customFormat="1">
      <c r="A22" s="293">
        <v>39813</v>
      </c>
      <c r="B22" s="46">
        <v>42140</v>
      </c>
      <c r="C22" s="267">
        <v>24335</v>
      </c>
      <c r="D22" s="297">
        <v>9139</v>
      </c>
      <c r="E22" s="46">
        <v>7384539</v>
      </c>
      <c r="F22" s="178"/>
      <c r="G22" s="178"/>
      <c r="H22" s="178"/>
      <c r="I22" s="87"/>
    </row>
    <row r="23" spans="1:15" s="74" customFormat="1">
      <c r="A23" s="293">
        <v>40178</v>
      </c>
      <c r="B23" s="46">
        <v>37042</v>
      </c>
      <c r="C23" s="267">
        <v>17122</v>
      </c>
      <c r="D23" s="297">
        <v>13227</v>
      </c>
      <c r="E23" s="46">
        <v>6917147</v>
      </c>
      <c r="F23" s="178"/>
      <c r="G23" s="178"/>
      <c r="H23" s="178"/>
      <c r="I23" s="87"/>
    </row>
    <row r="24" spans="1:15" ht="12.75" customHeight="1">
      <c r="A24" s="293">
        <v>40543</v>
      </c>
      <c r="B24" s="46">
        <v>51323</v>
      </c>
      <c r="C24" s="267">
        <v>28250</v>
      </c>
      <c r="D24" s="297">
        <v>4329</v>
      </c>
      <c r="E24" s="46">
        <v>6919515</v>
      </c>
      <c r="F24" s="281"/>
      <c r="G24" s="113"/>
      <c r="H24" s="94"/>
    </row>
    <row r="25" spans="1:15" ht="12.75" customHeight="1">
      <c r="A25" s="285">
        <v>40908</v>
      </c>
      <c r="B25" s="286">
        <v>57470</v>
      </c>
      <c r="C25" s="287">
        <v>28956</v>
      </c>
      <c r="D25" s="288">
        <v>4192</v>
      </c>
      <c r="E25" s="286">
        <v>7542725</v>
      </c>
      <c r="F25" s="281"/>
      <c r="G25" s="113"/>
      <c r="H25" s="94"/>
    </row>
    <row r="26" spans="1:15" s="30" customFormat="1">
      <c r="A26" s="298"/>
      <c r="B26" s="299"/>
      <c r="C26" s="267"/>
      <c r="D26" s="300"/>
      <c r="E26" s="94"/>
      <c r="F26" s="301"/>
      <c r="G26" s="301"/>
      <c r="H26" s="180"/>
      <c r="I26" s="89"/>
      <c r="J26" s="89"/>
      <c r="K26" s="89"/>
      <c r="L26" s="89"/>
      <c r="M26" s="89"/>
      <c r="N26" s="89"/>
      <c r="O26" s="89"/>
    </row>
    <row r="27" spans="1:15">
      <c r="A27" s="302" t="s">
        <v>290</v>
      </c>
      <c r="B27" s="303"/>
      <c r="C27" s="99"/>
      <c r="D27" s="303"/>
      <c r="E27" s="303"/>
      <c r="F27" s="94"/>
      <c r="G27" s="94"/>
      <c r="H27" s="181"/>
      <c r="I27" s="82"/>
      <c r="J27" s="82"/>
      <c r="K27" s="82"/>
      <c r="L27" s="82"/>
      <c r="M27" s="82"/>
      <c r="N27" s="82"/>
      <c r="O27" s="82"/>
    </row>
    <row r="28" spans="1:15">
      <c r="A28" s="304" t="s">
        <v>193</v>
      </c>
      <c r="B28" s="178"/>
      <c r="C28" s="178"/>
      <c r="D28" s="178"/>
      <c r="E28" s="178"/>
      <c r="F28" s="94"/>
      <c r="G28" s="94"/>
      <c r="H28" s="1"/>
    </row>
    <row r="29" spans="1:15">
      <c r="A29" s="304" t="s">
        <v>194</v>
      </c>
      <c r="B29" s="178"/>
      <c r="C29" s="178"/>
      <c r="D29" s="178"/>
      <c r="E29" s="178"/>
      <c r="F29" s="94"/>
      <c r="G29" s="94"/>
      <c r="H29" s="1"/>
    </row>
    <row r="30" spans="1:15">
      <c r="A30" s="280" t="s">
        <v>150</v>
      </c>
      <c r="B30" s="280"/>
      <c r="C30" s="280"/>
      <c r="D30" s="281"/>
      <c r="E30" s="281"/>
      <c r="F30" s="94"/>
      <c r="G30" s="94"/>
      <c r="H30" s="1"/>
    </row>
    <row r="31" spans="1:15" ht="15" customHeight="1">
      <c r="A31" s="305" t="s">
        <v>151</v>
      </c>
      <c r="B31" s="301"/>
      <c r="C31" s="301"/>
      <c r="D31" s="301"/>
      <c r="E31" s="301"/>
      <c r="F31" s="94"/>
      <c r="G31" s="94"/>
      <c r="H31" s="1"/>
    </row>
    <row r="32" spans="1:15">
      <c r="A32" s="119" t="s">
        <v>39</v>
      </c>
      <c r="B32" s="94"/>
      <c r="C32" s="94"/>
      <c r="D32" s="94"/>
      <c r="E32" s="94"/>
      <c r="F32" s="94"/>
      <c r="G32" s="94"/>
      <c r="H32" s="1"/>
    </row>
    <row r="33" spans="1:8">
      <c r="B33" s="1"/>
      <c r="C33" s="1"/>
      <c r="D33" s="1"/>
      <c r="E33" s="1"/>
      <c r="F33" s="1"/>
      <c r="G33" s="1"/>
      <c r="H33" s="1"/>
    </row>
    <row r="34" spans="1:8">
      <c r="B34" s="1"/>
      <c r="C34" s="1"/>
      <c r="D34" s="1"/>
      <c r="E34" s="1"/>
      <c r="F34" s="1"/>
      <c r="G34" s="1"/>
      <c r="H34" s="1"/>
    </row>
    <row r="35" spans="1:8">
      <c r="B35" s="1"/>
      <c r="C35" s="1"/>
      <c r="D35" s="1"/>
      <c r="E35" s="1"/>
      <c r="F35" s="1"/>
      <c r="G35" s="1"/>
      <c r="H35" s="1"/>
    </row>
    <row r="36" spans="1:8">
      <c r="B36" s="1"/>
      <c r="C36" s="1"/>
      <c r="D36" s="1"/>
      <c r="E36" s="1"/>
      <c r="F36" s="1"/>
      <c r="G36" s="1"/>
      <c r="H36" s="1"/>
    </row>
    <row r="37" spans="1:8">
      <c r="B37" s="1"/>
      <c r="C37" s="1"/>
      <c r="D37" s="1"/>
      <c r="E37" s="1"/>
      <c r="F37" s="1"/>
      <c r="G37" s="1"/>
      <c r="H37" s="1"/>
    </row>
    <row r="38" spans="1:8">
      <c r="B38" s="1"/>
      <c r="C38" s="1"/>
      <c r="D38" s="1"/>
      <c r="E38" s="1"/>
      <c r="F38" s="1"/>
      <c r="G38" s="1"/>
      <c r="H38" s="1"/>
    </row>
    <row r="39" spans="1:8">
      <c r="B39" s="1"/>
      <c r="C39" s="1"/>
      <c r="D39" s="1"/>
      <c r="E39" s="1"/>
      <c r="F39" s="1"/>
      <c r="G39" s="1"/>
      <c r="H39" s="1"/>
    </row>
    <row r="40" spans="1:8">
      <c r="A40" s="6"/>
      <c r="B40" s="10"/>
      <c r="C40" s="10"/>
      <c r="D40" s="10"/>
      <c r="E40" s="10"/>
      <c r="F40" s="1"/>
      <c r="G40" s="1"/>
      <c r="H40" s="1"/>
    </row>
    <row r="41" spans="1:8" ht="15.75">
      <c r="A41" s="29"/>
      <c r="B41" s="10"/>
      <c r="C41" s="10"/>
      <c r="D41" s="10"/>
      <c r="E41" s="10"/>
      <c r="F41" s="1"/>
      <c r="G41" s="1"/>
      <c r="H41" s="1"/>
    </row>
    <row r="42" spans="1:8">
      <c r="A42" s="6"/>
      <c r="B42" s="10"/>
      <c r="C42" s="10"/>
      <c r="D42" s="10"/>
      <c r="E42" s="10"/>
      <c r="F42" s="1"/>
      <c r="G42" s="1"/>
      <c r="H42" s="1"/>
    </row>
    <row r="43" spans="1:8">
      <c r="A43" s="6"/>
      <c r="B43" s="10"/>
      <c r="C43" s="10"/>
      <c r="D43" s="10"/>
      <c r="E43" s="10"/>
      <c r="F43" s="1"/>
      <c r="G43" s="1"/>
      <c r="H43" s="1"/>
    </row>
    <row r="44" spans="1:8">
      <c r="A44" s="6"/>
      <c r="B44" s="10"/>
      <c r="C44" s="10"/>
      <c r="D44" s="10"/>
      <c r="E44" s="10"/>
      <c r="F44" s="1"/>
      <c r="G44" s="1"/>
      <c r="H44" s="1"/>
    </row>
    <row r="45" spans="1:8">
      <c r="A45" s="6"/>
      <c r="B45" s="10"/>
      <c r="C45" s="10"/>
      <c r="D45" s="10"/>
      <c r="E45" s="10"/>
      <c r="F45" s="1"/>
      <c r="G45" s="1"/>
      <c r="H45" s="1"/>
    </row>
    <row r="46" spans="1:8">
      <c r="A46" s="6"/>
      <c r="B46" s="10"/>
      <c r="C46" s="10"/>
      <c r="D46" s="10"/>
      <c r="E46" s="10"/>
      <c r="F46" s="1"/>
      <c r="G46" s="1"/>
      <c r="H46" s="1"/>
    </row>
    <row r="47" spans="1:8">
      <c r="A47" s="6"/>
      <c r="B47" s="10"/>
      <c r="C47" s="10"/>
      <c r="D47" s="10"/>
      <c r="E47" s="10"/>
      <c r="F47" s="1"/>
      <c r="G47" s="1"/>
      <c r="H47" s="1"/>
    </row>
    <row r="48" spans="1:8">
      <c r="A48" s="6"/>
      <c r="B48" s="10"/>
      <c r="C48" s="10"/>
      <c r="D48" s="10"/>
      <c r="E48" s="10"/>
      <c r="F48" s="1"/>
      <c r="G48" s="1"/>
      <c r="H48" s="1"/>
    </row>
    <row r="49" spans="1:8">
      <c r="A49" s="6"/>
      <c r="B49" s="10"/>
      <c r="C49" s="10"/>
      <c r="D49" s="10"/>
      <c r="E49" s="10"/>
      <c r="F49" s="1"/>
      <c r="G49" s="1"/>
      <c r="H49" s="1"/>
    </row>
    <row r="50" spans="1:8">
      <c r="A50" s="6"/>
      <c r="B50" s="10"/>
      <c r="C50" s="10"/>
      <c r="D50" s="10"/>
      <c r="E50" s="10"/>
      <c r="F50" s="1"/>
      <c r="G50" s="1"/>
      <c r="H50" s="1"/>
    </row>
    <row r="51" spans="1:8">
      <c r="A51" s="6"/>
      <c r="B51" s="10"/>
      <c r="C51" s="10"/>
      <c r="D51" s="10"/>
      <c r="E51" s="10"/>
      <c r="F51" s="1"/>
      <c r="G51" s="1"/>
      <c r="H51" s="1"/>
    </row>
    <row r="52" spans="1:8">
      <c r="A52" s="6"/>
      <c r="B52" s="10"/>
      <c r="C52" s="10"/>
      <c r="D52" s="10"/>
      <c r="E52" s="10"/>
      <c r="F52" s="1"/>
      <c r="G52" s="1"/>
      <c r="H52" s="1"/>
    </row>
    <row r="53" spans="1:8">
      <c r="A53" s="6"/>
      <c r="B53" s="10"/>
      <c r="C53" s="10"/>
      <c r="D53" s="10"/>
      <c r="E53" s="10"/>
      <c r="F53" s="1"/>
      <c r="G53" s="1"/>
      <c r="H53" s="1"/>
    </row>
    <row r="54" spans="1:8">
      <c r="A54" s="6"/>
      <c r="B54" s="10"/>
      <c r="C54" s="10"/>
      <c r="D54" s="10"/>
      <c r="E54" s="10"/>
    </row>
    <row r="55" spans="1:8">
      <c r="A55" s="6"/>
      <c r="B55" s="10"/>
      <c r="C55" s="10"/>
      <c r="D55" s="10"/>
      <c r="E55" s="10"/>
    </row>
    <row r="56" spans="1:8">
      <c r="A56" s="6"/>
      <c r="B56" s="10"/>
      <c r="C56" s="10"/>
      <c r="D56" s="10"/>
      <c r="E56" s="10"/>
    </row>
    <row r="57" spans="1:8">
      <c r="A57" s="6"/>
      <c r="B57" s="10"/>
      <c r="C57" s="10"/>
      <c r="D57" s="10"/>
      <c r="E57" s="10"/>
    </row>
    <row r="58" spans="1:8">
      <c r="A58" s="6"/>
      <c r="B58" s="10"/>
      <c r="C58" s="10"/>
      <c r="D58" s="10"/>
      <c r="E58" s="10"/>
    </row>
    <row r="59" spans="1:8">
      <c r="A59" s="6"/>
      <c r="B59" s="6"/>
      <c r="C59" s="6"/>
      <c r="D59" s="6"/>
      <c r="E59" s="6"/>
    </row>
    <row r="60" spans="1:8">
      <c r="A60" s="6"/>
      <c r="B60" s="6"/>
      <c r="C60" s="6"/>
      <c r="D60" s="6"/>
      <c r="E60" s="6"/>
    </row>
    <row r="61" spans="1:8">
      <c r="A61" s="6"/>
      <c r="B61" s="6"/>
      <c r="C61" s="6"/>
      <c r="D61" s="6"/>
      <c r="E61" s="6"/>
    </row>
    <row r="62" spans="1:8">
      <c r="A62" s="6"/>
      <c r="B62" s="6"/>
      <c r="C62" s="6"/>
      <c r="D62" s="6"/>
      <c r="E62" s="6"/>
    </row>
    <row r="63" spans="1:8">
      <c r="A63" s="6"/>
      <c r="B63" s="6"/>
      <c r="C63" s="6"/>
      <c r="D63" s="6"/>
      <c r="E63" s="6"/>
    </row>
    <row r="64" spans="1:8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</sheetData>
  <mergeCells count="3">
    <mergeCell ref="J5:J6"/>
    <mergeCell ref="H5:H6"/>
    <mergeCell ref="I5:I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0"/>
  <sheetViews>
    <sheetView showGridLines="0" zoomScaleNormal="100" workbookViewId="0">
      <selection activeCell="A2" sqref="A2"/>
    </sheetView>
  </sheetViews>
  <sheetFormatPr defaultRowHeight="12.75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>
      <c r="A1" s="8" t="s">
        <v>287</v>
      </c>
      <c r="I1" s="28"/>
    </row>
    <row r="2" spans="1:9" ht="18" customHeight="1">
      <c r="A2" s="8"/>
      <c r="I2" s="28"/>
    </row>
    <row r="3" spans="1:9">
      <c r="A3" s="101" t="s">
        <v>176</v>
      </c>
      <c r="B3" s="102"/>
      <c r="I3" s="28"/>
    </row>
    <row r="4" spans="1:9" ht="39.75">
      <c r="A4" s="103" t="s">
        <v>177</v>
      </c>
      <c r="B4" s="105" t="s">
        <v>195</v>
      </c>
      <c r="C4" s="106" t="s">
        <v>161</v>
      </c>
      <c r="D4" s="105" t="s">
        <v>162</v>
      </c>
      <c r="E4" s="106" t="s">
        <v>163</v>
      </c>
      <c r="F4" s="105" t="s">
        <v>164</v>
      </c>
      <c r="G4" s="105" t="s">
        <v>165</v>
      </c>
      <c r="H4" s="107" t="s">
        <v>42</v>
      </c>
      <c r="I4" s="28"/>
    </row>
    <row r="5" spans="1:9">
      <c r="A5" s="101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04">
        <f>SUM(B5:G5)</f>
        <v>1734.5809999999999</v>
      </c>
      <c r="I5" s="28"/>
    </row>
    <row r="6" spans="1:9">
      <c r="A6" s="101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04">
        <f t="shared" ref="H6:H18" si="0">SUM(B6:G6)</f>
        <v>2111.7689999999998</v>
      </c>
      <c r="I6" s="28"/>
    </row>
    <row r="7" spans="1:9">
      <c r="A7" s="101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04">
        <f t="shared" si="0"/>
        <v>2417.1759999999995</v>
      </c>
      <c r="I7" s="28"/>
    </row>
    <row r="8" spans="1:9">
      <c r="A8" s="101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04">
        <f t="shared" si="0"/>
        <v>2475.7060000000001</v>
      </c>
      <c r="I8" s="28"/>
    </row>
    <row r="9" spans="1:9">
      <c r="A9" s="101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04">
        <f t="shared" si="0"/>
        <v>2971.9670000000001</v>
      </c>
      <c r="I9" s="28"/>
    </row>
    <row r="10" spans="1:9">
      <c r="A10" s="101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04">
        <f>SUM(B10:G10)</f>
        <v>3159.6139999999996</v>
      </c>
      <c r="I10" s="10"/>
    </row>
    <row r="11" spans="1:9">
      <c r="A11" s="101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04">
        <f>SUM(B11:G11)</f>
        <v>3280.1019999999999</v>
      </c>
      <c r="I11" s="10"/>
    </row>
    <row r="12" spans="1:9">
      <c r="A12" s="101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04">
        <f>SUM(B12:G12)</f>
        <v>3279.9942350000001</v>
      </c>
      <c r="I12" s="10"/>
    </row>
    <row r="13" spans="1:9">
      <c r="A13" s="101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04">
        <f t="shared" si="0"/>
        <v>3900.7123958999996</v>
      </c>
      <c r="I13" s="10"/>
    </row>
    <row r="14" spans="1:9">
      <c r="A14" s="101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04">
        <f t="shared" si="0"/>
        <v>4582.5654111088161</v>
      </c>
      <c r="I14" s="10"/>
    </row>
    <row r="15" spans="1:9">
      <c r="A15" s="101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04">
        <f t="shared" si="0"/>
        <v>5149.8991088809516</v>
      </c>
      <c r="I15" s="10"/>
    </row>
    <row r="16" spans="1:9">
      <c r="A16" s="101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04">
        <f>SUM(B16:G16)</f>
        <v>6083.2366489371198</v>
      </c>
      <c r="I16" s="10"/>
    </row>
    <row r="17" spans="1:9">
      <c r="A17" s="101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04">
        <f t="shared" si="0"/>
        <v>7464.7603376814477</v>
      </c>
      <c r="I17" s="10"/>
    </row>
    <row r="18" spans="1:9">
      <c r="A18" s="101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04">
        <f t="shared" si="0"/>
        <v>6963.1066635475454</v>
      </c>
      <c r="I18" s="10"/>
    </row>
    <row r="19" spans="1:9">
      <c r="A19" s="101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04">
        <f>SUM(B19:G19)</f>
        <v>7016.6292257330006</v>
      </c>
      <c r="I19" s="10"/>
    </row>
    <row r="20" spans="1:9">
      <c r="A20" s="101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04">
        <f>SUM(B20:G20)</f>
        <v>7628.8174529360003</v>
      </c>
      <c r="I20" s="10"/>
    </row>
    <row r="21" spans="1:9">
      <c r="A21" s="101"/>
      <c r="B21" s="2"/>
      <c r="C21" s="2"/>
      <c r="D21" s="2"/>
      <c r="E21" s="2"/>
      <c r="F21" s="2"/>
      <c r="G21" s="2"/>
      <c r="H21" s="104"/>
      <c r="I21" s="10"/>
    </row>
    <row r="22" spans="1:9">
      <c r="A22" s="101" t="s">
        <v>178</v>
      </c>
      <c r="B22" s="14"/>
      <c r="C22" s="1"/>
      <c r="D22" s="1"/>
      <c r="E22" s="1"/>
      <c r="F22" s="1"/>
      <c r="G22" s="1"/>
      <c r="H22" s="104"/>
      <c r="I22" s="10"/>
    </row>
    <row r="23" spans="1:9" ht="51">
      <c r="A23" s="103" t="s">
        <v>177</v>
      </c>
      <c r="B23" s="105" t="s">
        <v>196</v>
      </c>
      <c r="C23" s="106" t="s">
        <v>166</v>
      </c>
      <c r="D23" s="106" t="s">
        <v>167</v>
      </c>
      <c r="E23" s="106" t="s">
        <v>164</v>
      </c>
      <c r="F23" s="106" t="s">
        <v>43</v>
      </c>
      <c r="G23" s="106" t="s">
        <v>168</v>
      </c>
      <c r="H23" s="107" t="s">
        <v>42</v>
      </c>
      <c r="I23" s="10"/>
    </row>
    <row r="24" spans="1:9">
      <c r="A24" s="101">
        <v>1996</v>
      </c>
      <c r="B24" s="2">
        <v>795.197</v>
      </c>
      <c r="C24" s="2">
        <v>456.89100000000002</v>
      </c>
      <c r="D24" s="2">
        <v>151.642</v>
      </c>
      <c r="E24" s="2">
        <v>118.849</v>
      </c>
      <c r="F24" s="2">
        <v>120.11</v>
      </c>
      <c r="G24" s="2">
        <v>91.893000000000001</v>
      </c>
      <c r="H24" s="104">
        <f>SUM(B24:G24)</f>
        <v>1734.5819999999999</v>
      </c>
      <c r="I24" s="10"/>
    </row>
    <row r="25" spans="1:9">
      <c r="A25" s="101">
        <v>1997</v>
      </c>
      <c r="B25" s="2">
        <v>936.78499999999997</v>
      </c>
      <c r="C25" s="2">
        <v>547.18299999999999</v>
      </c>
      <c r="D25" s="2">
        <v>231.8</v>
      </c>
      <c r="E25" s="2">
        <v>119.521</v>
      </c>
      <c r="F25" s="2">
        <v>158.06899999999999</v>
      </c>
      <c r="G25" s="2">
        <v>118.411</v>
      </c>
      <c r="H25" s="104">
        <f>SUM(B25:G25)</f>
        <v>2111.7689999999998</v>
      </c>
      <c r="I25" s="10"/>
    </row>
    <row r="26" spans="1:9">
      <c r="A26" s="101">
        <v>1998</v>
      </c>
      <c r="B26" s="2">
        <v>974.88900000000001</v>
      </c>
      <c r="C26" s="2">
        <v>687.98699999999997</v>
      </c>
      <c r="D26" s="2">
        <v>310.31700000000001</v>
      </c>
      <c r="E26" s="2">
        <v>130.964</v>
      </c>
      <c r="F26" s="2">
        <v>196.39400000000001</v>
      </c>
      <c r="G26" s="2">
        <v>116.624</v>
      </c>
      <c r="H26" s="104">
        <f t="shared" ref="H26:H33" si="1">SUM(B26:G26)</f>
        <v>2417.1750000000002</v>
      </c>
      <c r="I26" s="10"/>
    </row>
    <row r="27" spans="1:9">
      <c r="A27" s="101">
        <v>1999</v>
      </c>
      <c r="B27" s="2">
        <v>1030.1790000000001</v>
      </c>
      <c r="C27" s="2">
        <v>601.03399999999999</v>
      </c>
      <c r="D27" s="2">
        <v>378.21699999999998</v>
      </c>
      <c r="E27" s="2">
        <v>121.755</v>
      </c>
      <c r="F27" s="2">
        <v>220.12299999999999</v>
      </c>
      <c r="G27" s="2">
        <v>124.4</v>
      </c>
      <c r="H27" s="104">
        <f t="shared" si="1"/>
        <v>2475.7080000000005</v>
      </c>
      <c r="I27" s="10"/>
    </row>
    <row r="28" spans="1:9">
      <c r="A28" s="101">
        <v>2000</v>
      </c>
      <c r="B28" s="2">
        <v>1184.8230000000001</v>
      </c>
      <c r="C28" s="2">
        <v>757.05399999999997</v>
      </c>
      <c r="D28" s="2">
        <v>421.13400000000001</v>
      </c>
      <c r="E28" s="2">
        <v>161.72</v>
      </c>
      <c r="F28" s="2">
        <v>284.03399999999999</v>
      </c>
      <c r="G28" s="2">
        <v>163.202</v>
      </c>
      <c r="H28" s="104">
        <f t="shared" si="1"/>
        <v>2971.9669999999996</v>
      </c>
      <c r="I28" s="10"/>
    </row>
    <row r="29" spans="1:9">
      <c r="A29" s="101">
        <v>2001</v>
      </c>
      <c r="B29" s="2">
        <v>1268.5930000000001</v>
      </c>
      <c r="C29" s="2">
        <v>881.79899999999998</v>
      </c>
      <c r="D29" s="2">
        <v>492.29899999999998</v>
      </c>
      <c r="E29" s="2">
        <v>150.05600000000001</v>
      </c>
      <c r="F29" s="2">
        <v>199.47200000000001</v>
      </c>
      <c r="G29" s="2">
        <v>167.39599999999999</v>
      </c>
      <c r="H29" s="104">
        <f t="shared" si="1"/>
        <v>3159.6150000000002</v>
      </c>
      <c r="I29" s="10"/>
    </row>
    <row r="30" spans="1:9">
      <c r="A30" s="101">
        <v>2002</v>
      </c>
      <c r="B30" s="2">
        <v>1324.15</v>
      </c>
      <c r="C30" s="2">
        <v>828.35599999999999</v>
      </c>
      <c r="D30" s="2">
        <v>476.87299999999999</v>
      </c>
      <c r="E30" s="2">
        <v>282.02699999999999</v>
      </c>
      <c r="F30" s="2">
        <v>213.64699999999999</v>
      </c>
      <c r="G30" s="2">
        <v>155.04900000000001</v>
      </c>
      <c r="H30" s="104">
        <f t="shared" si="1"/>
        <v>3280.1020000000003</v>
      </c>
      <c r="I30" s="10"/>
    </row>
    <row r="31" spans="1:9">
      <c r="A31" s="101">
        <v>2003</v>
      </c>
      <c r="B31" s="2">
        <v>1383.7819999999999</v>
      </c>
      <c r="C31" s="2">
        <v>787.19399999999996</v>
      </c>
      <c r="D31" s="2">
        <v>443.85700000000003</v>
      </c>
      <c r="E31" s="2">
        <v>283.65300000000002</v>
      </c>
      <c r="F31" s="2">
        <v>215.10256460000002</v>
      </c>
      <c r="G31" s="2">
        <v>166.40578719999999</v>
      </c>
      <c r="H31" s="104">
        <f t="shared" si="1"/>
        <v>3279.9943517999995</v>
      </c>
      <c r="I31" s="10"/>
    </row>
    <row r="32" spans="1:9">
      <c r="A32" s="101">
        <v>2004</v>
      </c>
      <c r="B32" s="2">
        <v>1451.6138908999999</v>
      </c>
      <c r="C32" s="2">
        <v>1066.9200312</v>
      </c>
      <c r="D32" s="2">
        <v>539.95699999999999</v>
      </c>
      <c r="E32" s="2">
        <v>285.32299999999998</v>
      </c>
      <c r="F32" s="2">
        <v>345.21088350000002</v>
      </c>
      <c r="G32" s="2">
        <v>211.687375</v>
      </c>
      <c r="H32" s="104">
        <f t="shared" si="1"/>
        <v>3900.7121805999996</v>
      </c>
      <c r="I32" s="10"/>
    </row>
    <row r="33" spans="1:9">
      <c r="A33" s="101">
        <v>2005</v>
      </c>
      <c r="B33" s="2">
        <v>1640.6981625334001</v>
      </c>
      <c r="C33" s="2">
        <v>1217.5829964623199</v>
      </c>
      <c r="D33" s="2">
        <v>817.25522100000001</v>
      </c>
      <c r="E33" s="2">
        <v>254.69613598799998</v>
      </c>
      <c r="F33" s="2">
        <v>424.98704708818605</v>
      </c>
      <c r="G33" s="2">
        <v>227.34585471447798</v>
      </c>
      <c r="H33" s="104">
        <f t="shared" si="1"/>
        <v>4582.5654177863844</v>
      </c>
      <c r="I33" s="10"/>
    </row>
    <row r="34" spans="1:9">
      <c r="A34" s="101">
        <v>2006</v>
      </c>
      <c r="B34" s="2">
        <v>1859.9194858780402</v>
      </c>
      <c r="C34" s="2">
        <v>1371.5672997765</v>
      </c>
      <c r="D34" s="2">
        <v>941.71380599999998</v>
      </c>
      <c r="E34" s="2">
        <v>216.72006825130001</v>
      </c>
      <c r="F34" s="2">
        <v>522.26747078963899</v>
      </c>
      <c r="G34" s="2">
        <v>237.68722682294199</v>
      </c>
      <c r="H34" s="104">
        <f t="shared" ref="H34:H39" si="2">SUM(B34:G34)</f>
        <v>5149.8753575184219</v>
      </c>
    </row>
    <row r="35" spans="1:9">
      <c r="A35" s="101">
        <v>2007</v>
      </c>
      <c r="B35" s="2">
        <v>2031.551924588</v>
      </c>
      <c r="C35" s="2">
        <v>1543.698625382</v>
      </c>
      <c r="D35" s="2">
        <v>1277.9222769999999</v>
      </c>
      <c r="E35" s="2">
        <v>239.726330491</v>
      </c>
      <c r="F35" s="2">
        <v>696.61886483700005</v>
      </c>
      <c r="G35" s="2">
        <v>293.71858954499999</v>
      </c>
      <c r="H35" s="104">
        <f t="shared" si="2"/>
        <v>6083.236611843</v>
      </c>
    </row>
    <row r="36" spans="1:9">
      <c r="A36" s="101">
        <v>2008</v>
      </c>
      <c r="B36" s="2">
        <v>2191.8374441840001</v>
      </c>
      <c r="C36" s="2">
        <v>2154.0522334819998</v>
      </c>
      <c r="D36" s="2">
        <v>1548.7097307839999</v>
      </c>
      <c r="E36" s="2">
        <v>781.8100396829999</v>
      </c>
      <c r="F36" s="2">
        <v>466.76504333299999</v>
      </c>
      <c r="G36" s="2">
        <v>321.58585272300002</v>
      </c>
      <c r="H36" s="104">
        <f t="shared" si="2"/>
        <v>7464.7603441889996</v>
      </c>
    </row>
    <row r="37" spans="1:9">
      <c r="A37" s="101">
        <v>2009</v>
      </c>
      <c r="B37" s="2">
        <v>2308.6282613010999</v>
      </c>
      <c r="C37" s="2">
        <v>1737.87952320402</v>
      </c>
      <c r="D37" s="2">
        <v>1637.807107072</v>
      </c>
      <c r="E37" s="2">
        <v>426.80000026900001</v>
      </c>
      <c r="F37" s="2">
        <v>446.93016992941398</v>
      </c>
      <c r="G37" s="2">
        <v>405.06159167739099</v>
      </c>
      <c r="H37" s="104">
        <f t="shared" si="2"/>
        <v>6963.1066534529245</v>
      </c>
    </row>
    <row r="38" spans="1:9">
      <c r="A38" s="101">
        <v>2010</v>
      </c>
      <c r="B38" s="2">
        <v>2440.0845097880001</v>
      </c>
      <c r="C38" s="2">
        <v>1322.19482088</v>
      </c>
      <c r="D38" s="2">
        <v>1846.8849314229999</v>
      </c>
      <c r="E38" s="2">
        <v>432.85543888299998</v>
      </c>
      <c r="F38" s="2">
        <v>567.24042352000004</v>
      </c>
      <c r="G38" s="2">
        <v>407.36903971999999</v>
      </c>
      <c r="H38" s="104">
        <f t="shared" si="2"/>
        <v>7016.6291642139995</v>
      </c>
    </row>
    <row r="39" spans="1:9">
      <c r="A39" s="101">
        <v>2011</v>
      </c>
      <c r="B39" s="2">
        <v>2818.8472213370001</v>
      </c>
      <c r="C39" s="2">
        <v>1265.1536182259999</v>
      </c>
      <c r="D39" s="2">
        <v>2044.0330150120001</v>
      </c>
      <c r="E39" s="2">
        <v>576.79346983599999</v>
      </c>
      <c r="F39" s="2">
        <v>496.57034046699999</v>
      </c>
      <c r="G39" s="2">
        <v>427.41977182300002</v>
      </c>
      <c r="H39" s="104">
        <f t="shared" si="2"/>
        <v>7628.8174367010006</v>
      </c>
    </row>
    <row r="40" spans="1:9">
      <c r="A40" s="101"/>
      <c r="B40" s="2"/>
      <c r="C40" s="2"/>
      <c r="D40" s="2"/>
      <c r="E40" s="2"/>
      <c r="F40" s="2"/>
      <c r="G40" s="2"/>
      <c r="H40" s="104"/>
    </row>
    <row r="41" spans="1:9">
      <c r="A41" s="88" t="s">
        <v>141</v>
      </c>
      <c r="B41" s="76"/>
      <c r="C41" s="76"/>
      <c r="D41" s="76"/>
      <c r="E41" s="76"/>
      <c r="F41" s="76"/>
      <c r="G41" s="65"/>
      <c r="H41" s="65"/>
    </row>
    <row r="42" spans="1:9">
      <c r="A42" s="65" t="s">
        <v>244</v>
      </c>
      <c r="B42" s="76"/>
      <c r="C42" s="76"/>
      <c r="D42" s="76"/>
      <c r="E42" s="76"/>
      <c r="F42" s="76"/>
      <c r="G42" s="65"/>
      <c r="H42" s="65"/>
    </row>
    <row r="43" spans="1:9">
      <c r="A43" s="65" t="s">
        <v>245</v>
      </c>
      <c r="B43" s="76"/>
      <c r="C43" s="76"/>
      <c r="D43" s="76"/>
      <c r="E43" s="76"/>
      <c r="F43" s="76"/>
      <c r="G43" s="65"/>
      <c r="H43" s="65"/>
    </row>
    <row r="44" spans="1:9">
      <c r="A44" s="53" t="s">
        <v>137</v>
      </c>
      <c r="B44" s="43"/>
      <c r="C44" s="43"/>
      <c r="D44" s="43"/>
      <c r="E44" s="43"/>
      <c r="F44" s="2"/>
      <c r="G44" s="47"/>
      <c r="H44" s="47"/>
    </row>
    <row r="45" spans="1:9">
      <c r="A45" s="66" t="s">
        <v>243</v>
      </c>
      <c r="B45" s="43"/>
      <c r="C45" s="43"/>
      <c r="D45" s="43"/>
      <c r="E45" s="43"/>
      <c r="F45" s="43"/>
      <c r="G45" s="1"/>
      <c r="H45" s="1"/>
    </row>
    <row r="46" spans="1:9">
      <c r="A46" s="66" t="s">
        <v>242</v>
      </c>
    </row>
    <row r="47" spans="1:9">
      <c r="A47" s="83" t="s">
        <v>197</v>
      </c>
      <c r="B47" s="1"/>
      <c r="C47" s="1"/>
      <c r="D47" s="1"/>
      <c r="E47" s="1"/>
      <c r="F47" s="1"/>
      <c r="G47" s="1"/>
      <c r="H47" s="1"/>
    </row>
    <row r="48" spans="1:9">
      <c r="A48" s="11" t="s">
        <v>152</v>
      </c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  <row r="54" spans="2:8">
      <c r="B54" s="1"/>
      <c r="C54" s="1"/>
      <c r="D54" s="1"/>
      <c r="E54" s="1"/>
      <c r="F54" s="1"/>
      <c r="G54" s="1"/>
      <c r="H54" s="1"/>
    </row>
    <row r="55" spans="2:8">
      <c r="B55" s="1"/>
      <c r="C55" s="1"/>
      <c r="D55" s="1"/>
      <c r="E55" s="1"/>
      <c r="F55" s="1"/>
      <c r="G55" s="1"/>
      <c r="H55" s="1"/>
    </row>
    <row r="56" spans="2:8">
      <c r="B56" s="1"/>
      <c r="C56" s="1"/>
      <c r="D56" s="1"/>
      <c r="E56" s="1"/>
      <c r="F56" s="1"/>
      <c r="G56" s="1"/>
      <c r="H56" s="1"/>
    </row>
    <row r="57" spans="2:8">
      <c r="B57" s="1"/>
      <c r="C57" s="1"/>
      <c r="D57" s="1"/>
      <c r="E57" s="1"/>
      <c r="F57" s="1"/>
      <c r="G57" s="1"/>
      <c r="H57" s="1"/>
    </row>
    <row r="58" spans="2:8">
      <c r="B58" s="1"/>
      <c r="C58" s="1"/>
      <c r="D58" s="1"/>
      <c r="E58" s="1"/>
      <c r="F58" s="1"/>
      <c r="G58" s="1"/>
      <c r="H58" s="1"/>
    </row>
    <row r="59" spans="2:8">
      <c r="B59" s="1"/>
      <c r="C59" s="1"/>
      <c r="D59" s="1"/>
      <c r="E59" s="1"/>
      <c r="F59" s="1"/>
      <c r="G59" s="1"/>
      <c r="H59" s="1"/>
    </row>
    <row r="60" spans="2:8">
      <c r="B60" s="1"/>
      <c r="C60" s="1"/>
      <c r="D60" s="1"/>
      <c r="E60" s="1"/>
      <c r="F60" s="1"/>
      <c r="G60" s="1"/>
      <c r="H60" s="1"/>
    </row>
    <row r="61" spans="2:8">
      <c r="B61" s="1"/>
      <c r="C61" s="1"/>
      <c r="D61" s="1"/>
      <c r="E61" s="1"/>
      <c r="F61" s="1"/>
      <c r="G61" s="1"/>
      <c r="H61" s="1"/>
    </row>
    <row r="62" spans="2:8">
      <c r="B62" s="1"/>
      <c r="C62" s="1"/>
      <c r="D62" s="1"/>
      <c r="E62" s="1"/>
      <c r="F62" s="1"/>
      <c r="G62" s="1"/>
      <c r="H62" s="1"/>
    </row>
    <row r="63" spans="2:8">
      <c r="B63" s="1"/>
      <c r="C63" s="1"/>
      <c r="D63" s="1"/>
      <c r="E63" s="1"/>
      <c r="F63" s="1"/>
      <c r="G63" s="1"/>
      <c r="H63" s="1"/>
    </row>
    <row r="64" spans="2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  <row r="73" spans="2:8">
      <c r="B73" s="1"/>
      <c r="C73" s="1"/>
      <c r="D73" s="1"/>
      <c r="E73" s="1"/>
      <c r="F73" s="1"/>
      <c r="G73" s="1"/>
      <c r="H73" s="1"/>
    </row>
    <row r="74" spans="2:8">
      <c r="B74" s="1"/>
      <c r="C74" s="1"/>
      <c r="D74" s="1"/>
      <c r="E74" s="1"/>
      <c r="F74" s="1"/>
      <c r="G74" s="1"/>
      <c r="H74" s="1"/>
    </row>
    <row r="75" spans="2:8">
      <c r="B75" s="1"/>
      <c r="C75" s="3"/>
    </row>
    <row r="76" spans="2:8">
      <c r="B76" s="1"/>
      <c r="C76" s="3"/>
    </row>
    <row r="77" spans="2:8">
      <c r="B77" s="1"/>
      <c r="C77" s="3"/>
    </row>
    <row r="80" spans="2:8">
      <c r="B80" s="1"/>
      <c r="C80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20 H24:H3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87"/>
  <sheetViews>
    <sheetView showGridLines="0" workbookViewId="0">
      <selection activeCell="A2" sqref="A2"/>
    </sheetView>
  </sheetViews>
  <sheetFormatPr defaultRowHeight="12.75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>
      <c r="A1" s="8" t="s">
        <v>57</v>
      </c>
      <c r="B1" s="7"/>
    </row>
    <row r="2" spans="1:9" ht="9" customHeight="1">
      <c r="A2" s="96"/>
      <c r="B2" s="9"/>
    </row>
    <row r="3" spans="1:9" ht="27">
      <c r="C3" s="177" t="s">
        <v>198</v>
      </c>
      <c r="D3" s="177" t="s">
        <v>199</v>
      </c>
      <c r="E3" s="177" t="s">
        <v>169</v>
      </c>
      <c r="F3" s="176" t="s">
        <v>46</v>
      </c>
      <c r="G3" s="176" t="s">
        <v>45</v>
      </c>
      <c r="H3" s="182" t="s">
        <v>42</v>
      </c>
    </row>
    <row r="4" spans="1:9" ht="15" customHeight="1">
      <c r="A4" s="68" t="s">
        <v>44</v>
      </c>
      <c r="B4" s="90">
        <v>1998</v>
      </c>
      <c r="C4" s="67">
        <v>438.39299999999997</v>
      </c>
      <c r="D4" s="67">
        <v>269.26100000000002</v>
      </c>
      <c r="E4" s="67">
        <v>35.076999999999998</v>
      </c>
      <c r="F4" s="67">
        <v>169.28</v>
      </c>
      <c r="G4" s="67">
        <v>62.877000000000002</v>
      </c>
      <c r="H4" s="67">
        <f>SUM(C4:G4)</f>
        <v>974.88799999999992</v>
      </c>
      <c r="I4" s="1"/>
    </row>
    <row r="5" spans="1:9" ht="15" customHeight="1">
      <c r="A5" s="6"/>
      <c r="B5" s="91">
        <v>1999</v>
      </c>
      <c r="C5" s="24">
        <v>443.73</v>
      </c>
      <c r="D5" s="24">
        <v>311.79300000000001</v>
      </c>
      <c r="E5" s="24">
        <v>50.652999999999999</v>
      </c>
      <c r="F5" s="24">
        <v>141.37899999999999</v>
      </c>
      <c r="G5" s="24">
        <v>82.623999999999995</v>
      </c>
      <c r="H5" s="24">
        <f t="shared" ref="H5:H12" si="0">SUM(C5:G5)</f>
        <v>1030.1790000000001</v>
      </c>
    </row>
    <row r="6" spans="1:9" ht="15" customHeight="1">
      <c r="A6" s="15"/>
      <c r="B6" s="91">
        <v>2000</v>
      </c>
      <c r="C6" s="24">
        <v>440.899</v>
      </c>
      <c r="D6" s="24">
        <v>359.54</v>
      </c>
      <c r="E6" s="24">
        <v>46.781999999999996</v>
      </c>
      <c r="F6" s="24">
        <v>247.42599999999999</v>
      </c>
      <c r="G6" s="24">
        <v>90.176000000000002</v>
      </c>
      <c r="H6" s="24">
        <f t="shared" si="0"/>
        <v>1184.8230000000001</v>
      </c>
    </row>
    <row r="7" spans="1:9" ht="15" customHeight="1">
      <c r="A7" s="15"/>
      <c r="B7" s="91">
        <v>2001</v>
      </c>
      <c r="C7" s="24">
        <v>487.16699999999997</v>
      </c>
      <c r="D7" s="24">
        <v>390.48200000000003</v>
      </c>
      <c r="E7" s="24">
        <v>54.787999999999997</v>
      </c>
      <c r="F7" s="24">
        <v>258.923</v>
      </c>
      <c r="G7" s="24">
        <v>77.233000000000004</v>
      </c>
      <c r="H7" s="24">
        <f t="shared" si="0"/>
        <v>1268.5930000000001</v>
      </c>
    </row>
    <row r="8" spans="1:9" ht="15" customHeight="1">
      <c r="A8" s="15"/>
      <c r="B8" s="91">
        <v>2002</v>
      </c>
      <c r="C8" s="24">
        <v>523.76800000000003</v>
      </c>
      <c r="D8" s="24">
        <v>402.67700000000002</v>
      </c>
      <c r="E8" s="24">
        <v>36.965000000000003</v>
      </c>
      <c r="F8" s="24">
        <v>276.99400000000003</v>
      </c>
      <c r="G8" s="24">
        <v>83.745000000000005</v>
      </c>
      <c r="H8" s="24">
        <f t="shared" si="0"/>
        <v>1324.1489999999999</v>
      </c>
    </row>
    <row r="9" spans="1:9" ht="15" customHeight="1">
      <c r="A9" s="15"/>
      <c r="B9" s="91">
        <v>2003</v>
      </c>
      <c r="C9" s="92">
        <v>555.755</v>
      </c>
      <c r="D9" s="92">
        <v>387.17899999999997</v>
      </c>
      <c r="E9" s="92">
        <v>42.633000000000003</v>
      </c>
      <c r="F9" s="93">
        <v>290.76900000000001</v>
      </c>
      <c r="G9" s="28">
        <v>107.446</v>
      </c>
      <c r="H9" s="24">
        <f t="shared" si="0"/>
        <v>1383.7819999999999</v>
      </c>
    </row>
    <row r="10" spans="1:9" ht="15" customHeight="1">
      <c r="A10" s="15"/>
      <c r="B10" s="91">
        <v>2004</v>
      </c>
      <c r="C10" s="92">
        <v>568.87</v>
      </c>
      <c r="D10" s="92">
        <v>398.80799999999999</v>
      </c>
      <c r="E10" s="92">
        <v>42.243000000000002</v>
      </c>
      <c r="F10" s="93">
        <v>328.32100000000003</v>
      </c>
      <c r="G10" s="28">
        <v>113.372</v>
      </c>
      <c r="H10" s="24">
        <f t="shared" si="0"/>
        <v>1451.6140000000003</v>
      </c>
    </row>
    <row r="11" spans="1:9" ht="15" customHeight="1">
      <c r="A11" s="15"/>
      <c r="B11" s="91">
        <v>2005</v>
      </c>
      <c r="C11" s="92">
        <v>617.61099999999999</v>
      </c>
      <c r="D11" s="92">
        <v>461.57799999999997</v>
      </c>
      <c r="E11" s="92">
        <v>55.598999999999997</v>
      </c>
      <c r="F11" s="93">
        <v>363.39800000000002</v>
      </c>
      <c r="G11" s="28">
        <v>142.512</v>
      </c>
      <c r="H11" s="24">
        <f t="shared" si="0"/>
        <v>1640.6979999999996</v>
      </c>
    </row>
    <row r="12" spans="1:9" ht="15" customHeight="1">
      <c r="A12" s="15"/>
      <c r="B12" s="91">
        <v>2006</v>
      </c>
      <c r="C12" s="1">
        <v>712.41537755574598</v>
      </c>
      <c r="D12" s="84">
        <v>516.74192820458097</v>
      </c>
      <c r="E12" s="92">
        <v>70.397602876271293</v>
      </c>
      <c r="F12" s="93">
        <v>408.18172076087103</v>
      </c>
      <c r="G12" s="28">
        <v>152.182856480574</v>
      </c>
      <c r="H12" s="24">
        <f t="shared" si="0"/>
        <v>1859.9194858780431</v>
      </c>
    </row>
    <row r="13" spans="1:9" ht="15" customHeight="1">
      <c r="A13" s="15"/>
      <c r="B13" s="91">
        <v>2007</v>
      </c>
      <c r="C13" s="1">
        <v>870.47071665500005</v>
      </c>
      <c r="D13" s="84">
        <v>532.76580509399992</v>
      </c>
      <c r="E13" s="84">
        <v>62.712988087999996</v>
      </c>
      <c r="F13" s="84">
        <v>405.41907737678105</v>
      </c>
      <c r="G13" s="84">
        <v>160.18333737473958</v>
      </c>
      <c r="H13" s="24">
        <f>SUM(C13:G13)</f>
        <v>2031.5519245885207</v>
      </c>
    </row>
    <row r="14" spans="1:9" ht="15" customHeight="1">
      <c r="A14" s="15"/>
      <c r="B14" s="91">
        <v>2008</v>
      </c>
      <c r="C14" s="1">
        <v>945.29706054199994</v>
      </c>
      <c r="D14" s="84">
        <v>618.53067589700004</v>
      </c>
      <c r="E14" s="84">
        <v>92.772111279000001</v>
      </c>
      <c r="F14" s="84">
        <v>365.18829955558942</v>
      </c>
      <c r="G14" s="84">
        <v>170.049296911</v>
      </c>
      <c r="H14" s="24">
        <f>SUM(C14:G14)</f>
        <v>2191.8374441845895</v>
      </c>
    </row>
    <row r="15" spans="1:9" ht="15" customHeight="1">
      <c r="A15" s="15"/>
      <c r="B15" s="91">
        <v>2009</v>
      </c>
      <c r="C15" s="1">
        <v>986.88457072900007</v>
      </c>
      <c r="D15" s="84">
        <v>626.65191419899998</v>
      </c>
      <c r="E15" s="84">
        <v>81.401383073999995</v>
      </c>
      <c r="F15" s="84">
        <v>462.16432420485501</v>
      </c>
      <c r="G15" s="84">
        <v>148.92083609299999</v>
      </c>
      <c r="H15" s="24">
        <f>SUM(C15:G15)</f>
        <v>2306.023028299855</v>
      </c>
    </row>
    <row r="16" spans="1:9" ht="15" customHeight="1">
      <c r="A16" s="15"/>
      <c r="B16" s="91">
        <v>2010</v>
      </c>
      <c r="C16" s="1">
        <v>1080.4037970930001</v>
      </c>
      <c r="D16" s="84">
        <v>637.56631049099997</v>
      </c>
      <c r="E16" s="84">
        <v>67.712916297999996</v>
      </c>
      <c r="F16" s="84">
        <v>439.13406058999999</v>
      </c>
      <c r="G16" s="84">
        <v>215.267747316</v>
      </c>
      <c r="H16" s="24">
        <f>SUM(C16:G16)</f>
        <v>2440.084831788</v>
      </c>
    </row>
    <row r="17" spans="1:9" ht="15" customHeight="1">
      <c r="A17" s="15"/>
      <c r="B17" s="91">
        <v>2011</v>
      </c>
      <c r="C17" s="1">
        <v>1172.9564895020001</v>
      </c>
      <c r="D17" s="84">
        <v>671.31369522299997</v>
      </c>
      <c r="E17" s="84">
        <v>67.639774922000001</v>
      </c>
      <c r="F17" s="84">
        <v>691.18887763400005</v>
      </c>
      <c r="G17" s="84">
        <v>215.74838405599999</v>
      </c>
      <c r="H17" s="24">
        <f>SUM(C17:G17)</f>
        <v>2818.8472213370001</v>
      </c>
    </row>
    <row r="18" spans="1:9" ht="9" customHeight="1">
      <c r="A18" s="62"/>
      <c r="B18" s="108"/>
      <c r="C18" s="67"/>
      <c r="D18" s="67"/>
      <c r="E18" s="67"/>
      <c r="F18" s="67"/>
      <c r="G18" s="67"/>
      <c r="H18" s="67"/>
    </row>
    <row r="19" spans="1:9" ht="15" customHeight="1">
      <c r="A19" s="17" t="s">
        <v>200</v>
      </c>
      <c r="B19" s="91">
        <v>1998</v>
      </c>
      <c r="C19" s="24">
        <v>205.53</v>
      </c>
      <c r="D19" s="24">
        <v>441.40300000000002</v>
      </c>
      <c r="E19" s="24">
        <v>47.176000000000002</v>
      </c>
      <c r="F19" s="24">
        <v>235.48</v>
      </c>
      <c r="G19" s="24">
        <v>68.382000000000005</v>
      </c>
      <c r="H19" s="24">
        <f>SUM(C19:G19)</f>
        <v>997.971</v>
      </c>
    </row>
    <row r="20" spans="1:9" ht="15" customHeight="1">
      <c r="A20" s="15"/>
      <c r="B20" s="91">
        <v>1999</v>
      </c>
      <c r="C20" s="24">
        <v>225.398</v>
      </c>
      <c r="D20" s="24">
        <v>488.745</v>
      </c>
      <c r="E20" s="24">
        <v>52.793999999999997</v>
      </c>
      <c r="F20" s="24">
        <v>240.959</v>
      </c>
      <c r="G20" s="24">
        <v>57.527999999999999</v>
      </c>
      <c r="H20" s="24">
        <f t="shared" ref="H20:H32" si="1">SUM(C20:G20)</f>
        <v>1065.424</v>
      </c>
    </row>
    <row r="21" spans="1:9" ht="15" customHeight="1">
      <c r="A21" s="6"/>
      <c r="B21" s="91">
        <v>2000</v>
      </c>
      <c r="C21" s="24">
        <v>263.07400000000001</v>
      </c>
      <c r="D21" s="24">
        <v>546.38800000000003</v>
      </c>
      <c r="E21" s="24">
        <v>59.161999999999999</v>
      </c>
      <c r="F21" s="24">
        <v>317.51799999999997</v>
      </c>
      <c r="G21" s="24">
        <v>88.22</v>
      </c>
      <c r="H21" s="24">
        <f t="shared" si="1"/>
        <v>1274.3620000000001</v>
      </c>
    </row>
    <row r="22" spans="1:9" ht="15" customHeight="1">
      <c r="A22" s="6"/>
      <c r="B22" s="91">
        <v>2001</v>
      </c>
      <c r="C22" s="24">
        <v>280.97899999999998</v>
      </c>
      <c r="D22" s="24">
        <v>640.08100000000002</v>
      </c>
      <c r="E22" s="24">
        <v>73.872</v>
      </c>
      <c r="F22" s="24">
        <v>350.57799999999997</v>
      </c>
      <c r="G22" s="24">
        <v>34.963000000000001</v>
      </c>
      <c r="H22" s="24">
        <f t="shared" si="1"/>
        <v>1380.4729999999997</v>
      </c>
      <c r="I22" t="s">
        <v>1</v>
      </c>
    </row>
    <row r="23" spans="1:9" ht="15" customHeight="1">
      <c r="A23" s="6"/>
      <c r="B23" s="91">
        <v>2002</v>
      </c>
      <c r="C23" s="24">
        <v>294.16000000000003</v>
      </c>
      <c r="D23" s="24">
        <v>636.86900000000003</v>
      </c>
      <c r="E23" s="24">
        <v>60.209000000000003</v>
      </c>
      <c r="F23" s="24">
        <v>354.928</v>
      </c>
      <c r="G23" s="24">
        <v>63.628</v>
      </c>
      <c r="H23" s="24">
        <f t="shared" si="1"/>
        <v>1409.7940000000001</v>
      </c>
    </row>
    <row r="24" spans="1:9" ht="15" customHeight="1">
      <c r="A24" s="6"/>
      <c r="B24" s="91">
        <v>2003</v>
      </c>
      <c r="C24" s="24">
        <v>298.45</v>
      </c>
      <c r="D24" s="24">
        <v>612.71799999999996</v>
      </c>
      <c r="E24" s="24">
        <v>38.962000000000003</v>
      </c>
      <c r="F24" s="24">
        <v>333.60199999999998</v>
      </c>
      <c r="G24" s="24">
        <v>83.081000000000003</v>
      </c>
      <c r="H24" s="24">
        <f t="shared" si="1"/>
        <v>1366.8129999999999</v>
      </c>
    </row>
    <row r="25" spans="1:9" ht="15" customHeight="1">
      <c r="A25" s="6"/>
      <c r="B25" s="91">
        <v>2004</v>
      </c>
      <c r="C25" s="24">
        <v>313.50400000000002</v>
      </c>
      <c r="D25" s="24">
        <v>628.01599999999996</v>
      </c>
      <c r="E25" s="24">
        <v>41.536999999999999</v>
      </c>
      <c r="F25" s="24">
        <v>398.06599999999997</v>
      </c>
      <c r="G25" s="24">
        <v>65.328000000000003</v>
      </c>
      <c r="H25" s="24">
        <f t="shared" si="1"/>
        <v>1446.451</v>
      </c>
    </row>
    <row r="26" spans="1:9" ht="15" customHeight="1">
      <c r="A26" s="6"/>
      <c r="B26" s="91">
        <v>2005</v>
      </c>
      <c r="C26" s="24">
        <v>351.22199999999998</v>
      </c>
      <c r="D26" s="24">
        <v>742.55600000000004</v>
      </c>
      <c r="E26" s="24">
        <v>49.311999999999998</v>
      </c>
      <c r="F26" s="24">
        <v>532.80999999999995</v>
      </c>
      <c r="G26" s="24">
        <v>53.597000000000001</v>
      </c>
      <c r="H26" s="24">
        <f t="shared" si="1"/>
        <v>1729.4969999999998</v>
      </c>
    </row>
    <row r="27" spans="1:9" ht="15" customHeight="1">
      <c r="A27" s="6"/>
      <c r="B27" s="91">
        <v>2006</v>
      </c>
      <c r="C27" s="24">
        <v>401.34568114142996</v>
      </c>
      <c r="D27" s="24">
        <v>829.14050113438998</v>
      </c>
      <c r="E27" s="24">
        <v>67.59957072200001</v>
      </c>
      <c r="F27" s="24">
        <v>665.12977249418805</v>
      </c>
      <c r="G27" s="24">
        <v>80.980065728460602</v>
      </c>
      <c r="H27" s="24">
        <f t="shared" si="1"/>
        <v>2044.1955912204685</v>
      </c>
    </row>
    <row r="28" spans="1:9" ht="15" customHeight="1">
      <c r="A28" s="6"/>
      <c r="B28" s="91">
        <v>2007</v>
      </c>
      <c r="C28" s="24">
        <v>648.36800000000005</v>
      </c>
      <c r="D28" s="24">
        <v>1094.4112183</v>
      </c>
      <c r="E28" s="24">
        <v>97.399000000000001</v>
      </c>
      <c r="F28" s="24">
        <v>800.54937139999993</v>
      </c>
      <c r="G28" s="24">
        <v>98.161945099999997</v>
      </c>
      <c r="H28" s="24">
        <f t="shared" si="1"/>
        <v>2738.8895348000001</v>
      </c>
    </row>
    <row r="29" spans="1:9" ht="15" customHeight="1">
      <c r="A29" s="6"/>
      <c r="B29" s="91">
        <v>2008</v>
      </c>
      <c r="C29" s="24">
        <v>718.0007522075</v>
      </c>
      <c r="D29" s="24">
        <v>1219.9836673404272</v>
      </c>
      <c r="E29" s="24">
        <v>92.653365762999996</v>
      </c>
      <c r="F29" s="24">
        <v>945.78848207720421</v>
      </c>
      <c r="G29" s="24">
        <v>53.373137655374805</v>
      </c>
      <c r="H29" s="24">
        <f t="shared" si="1"/>
        <v>3029.7994050435059</v>
      </c>
    </row>
    <row r="30" spans="1:9" ht="15" customHeight="1">
      <c r="A30" s="6"/>
      <c r="B30" s="91">
        <v>2009</v>
      </c>
      <c r="C30" s="24">
        <v>761.13012514515003</v>
      </c>
      <c r="D30" s="24">
        <v>1052.121149476</v>
      </c>
      <c r="E30" s="24">
        <v>125.728473327</v>
      </c>
      <c r="F30" s="24">
        <v>903.29516013288799</v>
      </c>
      <c r="G30" s="24">
        <v>57.291259673633597</v>
      </c>
      <c r="H30" s="24">
        <f t="shared" si="1"/>
        <v>2899.5661677546718</v>
      </c>
    </row>
    <row r="31" spans="1:9" ht="15" customHeight="1">
      <c r="A31" s="6"/>
      <c r="B31" s="91">
        <v>2010</v>
      </c>
      <c r="C31" s="24">
        <v>817.38740322600006</v>
      </c>
      <c r="D31" s="24">
        <v>1059.6595451600001</v>
      </c>
      <c r="E31" s="24">
        <v>63.540391071999998</v>
      </c>
      <c r="F31" s="24">
        <v>858.66128337999999</v>
      </c>
      <c r="G31" s="24">
        <v>109.745773375</v>
      </c>
      <c r="H31" s="24">
        <f t="shared" si="1"/>
        <v>2908.9943962130001</v>
      </c>
    </row>
    <row r="32" spans="1:9" ht="15" customHeight="1">
      <c r="A32" s="6"/>
      <c r="B32" s="91">
        <v>2011</v>
      </c>
      <c r="C32" s="24">
        <v>866.348857641</v>
      </c>
      <c r="D32" s="24">
        <v>1148.279174642</v>
      </c>
      <c r="E32" s="24">
        <v>67.939131000000003</v>
      </c>
      <c r="F32" s="24">
        <v>884.42629171999999</v>
      </c>
      <c r="G32" s="24">
        <v>100.53633143899999</v>
      </c>
      <c r="H32" s="24">
        <f t="shared" si="1"/>
        <v>3067.5297864419999</v>
      </c>
    </row>
    <row r="33" spans="1:10" ht="9" customHeight="1">
      <c r="A33" s="36"/>
      <c r="B33" s="184"/>
      <c r="C33" s="185"/>
      <c r="D33" s="185"/>
      <c r="E33" s="185"/>
      <c r="F33" s="185"/>
      <c r="G33" s="185"/>
      <c r="H33" s="185"/>
    </row>
    <row r="34" spans="1:10">
      <c r="A34" s="88" t="s">
        <v>291</v>
      </c>
      <c r="B34" s="76"/>
      <c r="C34" s="76"/>
      <c r="D34" s="76"/>
      <c r="E34" s="76"/>
      <c r="F34" s="76"/>
      <c r="G34" s="76"/>
      <c r="H34" s="76"/>
      <c r="I34" s="43"/>
      <c r="J34" s="43"/>
    </row>
    <row r="35" spans="1:10" s="98" customFormat="1">
      <c r="A35" s="65" t="s">
        <v>170</v>
      </c>
    </row>
    <row r="36" spans="1:10" s="98" customFormat="1">
      <c r="A36" s="65" t="s">
        <v>246</v>
      </c>
    </row>
    <row r="37" spans="1:10">
      <c r="A37" s="88" t="s">
        <v>56</v>
      </c>
      <c r="B37" s="43"/>
      <c r="C37" s="43"/>
      <c r="D37" s="43"/>
      <c r="E37" s="43"/>
      <c r="F37" s="43"/>
      <c r="G37" s="43"/>
      <c r="H37" s="43"/>
    </row>
    <row r="38" spans="1:10">
      <c r="A38" s="66" t="s">
        <v>358</v>
      </c>
      <c r="B38" s="43"/>
      <c r="C38" s="43"/>
      <c r="D38" s="43"/>
      <c r="E38" s="43"/>
      <c r="F38" s="43"/>
      <c r="G38" s="43"/>
      <c r="H38" s="43"/>
    </row>
    <row r="39" spans="1:10">
      <c r="A39" s="66" t="s">
        <v>357</v>
      </c>
      <c r="B39" s="1"/>
      <c r="C39" s="1"/>
      <c r="D39" s="1"/>
      <c r="E39" s="1"/>
      <c r="F39" s="1"/>
      <c r="G39" s="1"/>
    </row>
    <row r="40" spans="1:10">
      <c r="A40" s="19" t="s">
        <v>210</v>
      </c>
    </row>
    <row r="41" spans="1:10">
      <c r="A41" s="11" t="s">
        <v>171</v>
      </c>
      <c r="B41" s="1"/>
      <c r="C41" s="1"/>
      <c r="D41" s="1"/>
      <c r="E41" s="1"/>
      <c r="F41" s="1"/>
      <c r="G41" s="1"/>
    </row>
    <row r="42" spans="1:10">
      <c r="B42" s="1"/>
      <c r="C42" s="1"/>
      <c r="D42" s="1"/>
      <c r="E42" s="1"/>
      <c r="F42" s="1"/>
      <c r="G42" s="1"/>
    </row>
    <row r="43" spans="1:10">
      <c r="B43" s="1"/>
      <c r="C43" s="1"/>
      <c r="D43" s="1"/>
      <c r="E43" s="1"/>
      <c r="F43" s="1"/>
      <c r="G43" s="1"/>
    </row>
    <row r="44" spans="1:10">
      <c r="B44" s="10"/>
      <c r="C44" s="10"/>
      <c r="D44" s="10"/>
      <c r="E44" s="10"/>
      <c r="F44" s="10"/>
      <c r="G44" s="10"/>
      <c r="H44" s="6"/>
      <c r="I44" s="6"/>
    </row>
    <row r="45" spans="1:10">
      <c r="B45" s="10"/>
      <c r="C45" s="10"/>
      <c r="D45" s="10"/>
      <c r="E45" s="10"/>
      <c r="F45" s="10"/>
      <c r="G45" s="10"/>
      <c r="H45" s="6"/>
      <c r="I45" s="6"/>
    </row>
    <row r="46" spans="1:10">
      <c r="A46" s="6"/>
      <c r="B46" s="10"/>
      <c r="C46" s="10"/>
      <c r="D46" s="10"/>
      <c r="E46" s="10"/>
      <c r="F46" s="10"/>
      <c r="G46" s="10"/>
      <c r="H46" s="6"/>
      <c r="I46" s="6"/>
    </row>
    <row r="47" spans="1:10" ht="15.75">
      <c r="A47" s="29"/>
      <c r="B47" s="10"/>
      <c r="C47" s="10"/>
      <c r="D47" s="10"/>
      <c r="E47" s="10"/>
      <c r="F47" s="10"/>
      <c r="G47" s="10"/>
      <c r="H47" s="6"/>
      <c r="I47" s="6"/>
    </row>
    <row r="48" spans="1:10">
      <c r="A48" s="6"/>
      <c r="B48" s="10"/>
      <c r="C48" s="10"/>
      <c r="D48" s="10"/>
      <c r="E48" s="10"/>
      <c r="F48" s="10"/>
      <c r="G48" s="10"/>
      <c r="H48" s="6"/>
      <c r="I48" s="6"/>
    </row>
    <row r="49" spans="1:9">
      <c r="A49" s="6"/>
      <c r="B49" s="10"/>
      <c r="C49" s="10"/>
      <c r="D49" s="10"/>
      <c r="E49" s="10"/>
      <c r="F49" s="10"/>
      <c r="G49" s="10"/>
      <c r="H49" s="6"/>
      <c r="I49" s="6"/>
    </row>
    <row r="50" spans="1:9">
      <c r="A50" s="6"/>
      <c r="B50" s="10"/>
      <c r="C50" s="10"/>
      <c r="D50" s="10"/>
      <c r="E50" s="10"/>
      <c r="F50" s="10"/>
      <c r="G50" s="10"/>
      <c r="H50" s="6"/>
      <c r="I50" s="6"/>
    </row>
    <row r="51" spans="1:9">
      <c r="A51" s="6"/>
      <c r="B51" s="10"/>
      <c r="C51" s="10"/>
      <c r="D51" s="10"/>
      <c r="E51" s="10"/>
      <c r="F51" s="10"/>
      <c r="G51" s="10"/>
      <c r="H51" s="6"/>
      <c r="I51" s="6"/>
    </row>
    <row r="52" spans="1:9">
      <c r="A52" s="6"/>
      <c r="B52" s="10"/>
      <c r="C52" s="10"/>
      <c r="D52" s="10"/>
      <c r="E52" s="10"/>
      <c r="F52" s="10"/>
      <c r="G52" s="10"/>
      <c r="H52" s="6"/>
      <c r="I52" s="6"/>
    </row>
    <row r="53" spans="1:9">
      <c r="A53" s="6"/>
      <c r="B53" s="10"/>
      <c r="C53" s="10"/>
      <c r="D53" s="10"/>
      <c r="E53" s="10"/>
      <c r="F53" s="10"/>
      <c r="G53" s="10"/>
      <c r="H53" s="6"/>
      <c r="I53" s="6"/>
    </row>
    <row r="54" spans="1:9">
      <c r="A54" s="6"/>
      <c r="B54" s="10"/>
      <c r="C54" s="10"/>
      <c r="D54" s="10"/>
      <c r="E54" s="10"/>
      <c r="F54" s="10"/>
      <c r="G54" s="10"/>
      <c r="H54" s="6"/>
      <c r="I54" s="6"/>
    </row>
    <row r="55" spans="1:9">
      <c r="A55" s="6"/>
      <c r="B55" s="10"/>
      <c r="C55" s="10"/>
      <c r="D55" s="10"/>
      <c r="E55" s="10"/>
      <c r="F55" s="10"/>
      <c r="G55" s="10"/>
      <c r="H55" s="6"/>
      <c r="I55" s="6"/>
    </row>
    <row r="56" spans="1:9">
      <c r="A56" s="6"/>
      <c r="B56" s="10"/>
      <c r="C56" s="10"/>
      <c r="D56" s="10"/>
      <c r="E56" s="10"/>
      <c r="F56" s="10"/>
      <c r="G56" s="10"/>
      <c r="H56" s="6"/>
      <c r="I56" s="6"/>
    </row>
    <row r="57" spans="1:9">
      <c r="A57" s="6"/>
      <c r="B57" s="10"/>
      <c r="C57" s="10"/>
      <c r="D57" s="10"/>
      <c r="E57" s="10"/>
      <c r="F57" s="10"/>
      <c r="G57" s="10"/>
      <c r="H57" s="6"/>
      <c r="I57" s="6"/>
    </row>
    <row r="58" spans="1:9">
      <c r="A58" s="6"/>
      <c r="B58" s="10"/>
      <c r="C58" s="10"/>
      <c r="D58" s="10"/>
      <c r="E58" s="10"/>
      <c r="F58" s="10"/>
      <c r="G58" s="10"/>
      <c r="H58" s="6"/>
      <c r="I58" s="6"/>
    </row>
    <row r="59" spans="1:9">
      <c r="A59" s="6"/>
      <c r="B59" s="10"/>
      <c r="C59" s="10"/>
      <c r="D59" s="10"/>
      <c r="E59" s="10"/>
      <c r="F59" s="10"/>
      <c r="G59" s="10"/>
      <c r="H59" s="6"/>
      <c r="I59" s="6"/>
    </row>
    <row r="60" spans="1:9">
      <c r="A60" s="6"/>
      <c r="B60" s="10"/>
      <c r="C60" s="10"/>
      <c r="D60" s="10"/>
      <c r="E60" s="10"/>
      <c r="F60" s="10"/>
      <c r="G60" s="10"/>
      <c r="H60" s="6"/>
      <c r="I60" s="6"/>
    </row>
    <row r="61" spans="1:9">
      <c r="A61" s="6"/>
      <c r="B61" s="10"/>
      <c r="C61" s="10"/>
      <c r="D61" s="10"/>
      <c r="E61" s="10"/>
      <c r="F61" s="10"/>
      <c r="G61" s="10"/>
      <c r="H61" s="6"/>
      <c r="I61" s="6"/>
    </row>
    <row r="62" spans="1:9">
      <c r="A62" s="6"/>
      <c r="B62" s="10"/>
      <c r="C62" s="10"/>
      <c r="D62" s="10"/>
      <c r="E62" s="10"/>
      <c r="F62" s="10"/>
      <c r="G62" s="10"/>
      <c r="H62" s="6"/>
      <c r="I62" s="6"/>
    </row>
    <row r="63" spans="1:9">
      <c r="A63" s="6"/>
      <c r="B63" s="10"/>
      <c r="C63" s="10"/>
      <c r="D63" s="10"/>
      <c r="E63" s="10"/>
      <c r="F63" s="10"/>
      <c r="G63" s="10"/>
      <c r="H63" s="6"/>
      <c r="I63" s="6"/>
    </row>
    <row r="64" spans="1:9">
      <c r="A64" s="6"/>
      <c r="B64" s="10"/>
      <c r="C64" s="10"/>
      <c r="D64" s="10"/>
      <c r="E64" s="10"/>
      <c r="F64" s="10"/>
      <c r="G64" s="10"/>
      <c r="H64" s="6"/>
      <c r="I64" s="6"/>
    </row>
    <row r="65" spans="1:9">
      <c r="A65" s="6"/>
      <c r="B65" s="10"/>
      <c r="C65" s="10"/>
      <c r="D65" s="10"/>
      <c r="E65" s="10"/>
      <c r="F65" s="10"/>
      <c r="G65" s="10"/>
      <c r="H65" s="6"/>
      <c r="I65" s="6"/>
    </row>
    <row r="66" spans="1:9">
      <c r="A66" s="6"/>
      <c r="B66" s="10"/>
      <c r="C66" s="10"/>
      <c r="D66" s="10"/>
      <c r="E66" s="10"/>
      <c r="F66" s="10"/>
      <c r="G66" s="10"/>
      <c r="H66" s="6"/>
      <c r="I66" s="6"/>
    </row>
    <row r="67" spans="1:9">
      <c r="A67" s="6"/>
      <c r="B67" s="10"/>
      <c r="C67" s="10"/>
      <c r="D67" s="10"/>
      <c r="E67" s="10"/>
      <c r="F67" s="10"/>
      <c r="G67" s="10"/>
      <c r="H67" s="6"/>
      <c r="I67" s="6"/>
    </row>
    <row r="68" spans="1:9">
      <c r="A68" s="6"/>
      <c r="B68" s="10"/>
      <c r="C68" s="10"/>
      <c r="D68" s="10"/>
      <c r="E68" s="10"/>
      <c r="F68" s="10"/>
      <c r="G68" s="10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</row>
    <row r="87" spans="1:9">
      <c r="A87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19:H32 H4:H1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44"/>
  <sheetViews>
    <sheetView showGridLines="0" workbookViewId="0">
      <selection activeCell="A3" sqref="A3"/>
    </sheetView>
  </sheetViews>
  <sheetFormatPr defaultRowHeight="12.75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9.85546875" customWidth="1"/>
  </cols>
  <sheetData>
    <row r="1" spans="1:6" ht="18" customHeight="1">
      <c r="A1" s="8" t="s">
        <v>237</v>
      </c>
      <c r="B1" s="8"/>
      <c r="D1" s="8"/>
      <c r="E1" s="12"/>
    </row>
    <row r="2" spans="1:6" ht="18" customHeight="1">
      <c r="A2" s="8" t="s">
        <v>238</v>
      </c>
      <c r="B2" s="8"/>
      <c r="D2" s="8"/>
      <c r="E2" s="12"/>
    </row>
    <row r="3" spans="1:6" ht="15" customHeight="1">
      <c r="A3" s="45"/>
      <c r="B3" s="45"/>
    </row>
    <row r="4" spans="1:6" ht="38.25">
      <c r="A4" s="198" t="s">
        <v>233</v>
      </c>
      <c r="B4" s="202" t="s">
        <v>234</v>
      </c>
      <c r="C4" s="278" t="s">
        <v>235</v>
      </c>
      <c r="D4" s="279" t="s">
        <v>236</v>
      </c>
      <c r="E4" s="203" t="s">
        <v>42</v>
      </c>
      <c r="F4" s="199"/>
    </row>
    <row r="5" spans="1:6">
      <c r="A5" s="109">
        <v>2004</v>
      </c>
      <c r="B5" s="195">
        <v>908.47359420000009</v>
      </c>
      <c r="C5" s="195">
        <v>181.23837409999999</v>
      </c>
      <c r="D5" s="195">
        <v>387.07600000000002</v>
      </c>
      <c r="E5" s="158">
        <f t="shared" ref="E5:E12" si="0">SUM(B5:D5)</f>
        <v>1476.7879683000001</v>
      </c>
      <c r="F5" s="33"/>
    </row>
    <row r="6" spans="1:6">
      <c r="A6" s="109">
        <v>2005</v>
      </c>
      <c r="B6" s="195">
        <v>1025.781229934662</v>
      </c>
      <c r="C6" s="195">
        <v>225.61372952579998</v>
      </c>
      <c r="D6" s="195">
        <v>406.15139129496998</v>
      </c>
      <c r="E6" s="158">
        <f t="shared" si="0"/>
        <v>1657.5463507554318</v>
      </c>
      <c r="F6" s="33"/>
    </row>
    <row r="7" spans="1:6">
      <c r="A7" s="109">
        <v>2006</v>
      </c>
      <c r="B7" s="195">
        <v>1145.1169909702701</v>
      </c>
      <c r="C7" s="195">
        <v>274.50302557129999</v>
      </c>
      <c r="D7" s="195">
        <v>435.55703278084997</v>
      </c>
      <c r="E7" s="158">
        <f t="shared" si="0"/>
        <v>1855.1770493224201</v>
      </c>
      <c r="F7" s="33"/>
    </row>
    <row r="8" spans="1:6">
      <c r="A8" s="109">
        <v>2007</v>
      </c>
      <c r="B8" s="195">
        <v>1263.1876811360003</v>
      </c>
      <c r="C8" s="195">
        <v>332.22124054799997</v>
      </c>
      <c r="D8" s="195">
        <v>461.71133883700003</v>
      </c>
      <c r="E8" s="158">
        <f t="shared" si="0"/>
        <v>2057.1202605210001</v>
      </c>
      <c r="F8" s="33"/>
    </row>
    <row r="9" spans="1:6">
      <c r="A9" s="109">
        <v>2008</v>
      </c>
      <c r="B9" s="195">
        <v>1360.1209725890001</v>
      </c>
      <c r="C9" s="195">
        <v>386.76280007899999</v>
      </c>
      <c r="D9" s="195">
        <v>494.62135709400002</v>
      </c>
      <c r="E9" s="158">
        <f t="shared" si="0"/>
        <v>2241.5051297620003</v>
      </c>
      <c r="F9" s="33"/>
    </row>
    <row r="10" spans="1:6">
      <c r="A10" s="109">
        <v>2009</v>
      </c>
      <c r="B10" s="195">
        <v>1451.3839155860001</v>
      </c>
      <c r="C10" s="195">
        <v>451.84774947</v>
      </c>
      <c r="D10" s="195">
        <v>541.09286104499995</v>
      </c>
      <c r="E10" s="158">
        <f t="shared" si="0"/>
        <v>2444.3245261010002</v>
      </c>
      <c r="F10" s="33"/>
    </row>
    <row r="11" spans="1:6">
      <c r="A11" s="109">
        <v>2010</v>
      </c>
      <c r="B11" s="1">
        <v>1525.0586555580001</v>
      </c>
      <c r="C11" s="1">
        <v>518.347890936</v>
      </c>
      <c r="D11" s="1">
        <v>576.87388352000005</v>
      </c>
      <c r="E11" s="158">
        <f t="shared" si="0"/>
        <v>2620.2804300140001</v>
      </c>
      <c r="F11" s="33"/>
    </row>
    <row r="12" spans="1:6">
      <c r="A12" s="109">
        <v>2011</v>
      </c>
      <c r="B12" s="1">
        <v>1599.3789672190001</v>
      </c>
      <c r="C12" s="1">
        <v>556.71776316199998</v>
      </c>
      <c r="D12" s="1">
        <v>593.241128</v>
      </c>
      <c r="E12" s="158">
        <f t="shared" si="0"/>
        <v>2749.3378583810004</v>
      </c>
      <c r="F12" s="33"/>
    </row>
    <row r="13" spans="1:6">
      <c r="A13" s="109"/>
      <c r="B13" s="1"/>
      <c r="C13" s="1"/>
      <c r="D13" s="1"/>
      <c r="E13" s="10"/>
      <c r="F13" s="33"/>
    </row>
    <row r="14" spans="1:6">
      <c r="A14" s="66" t="s">
        <v>359</v>
      </c>
      <c r="B14" s="66"/>
      <c r="C14" s="1"/>
      <c r="D14" s="1"/>
      <c r="E14" s="1"/>
      <c r="F14" s="1"/>
    </row>
    <row r="15" spans="1:6">
      <c r="A15" s="95" t="s">
        <v>360</v>
      </c>
      <c r="B15" s="66"/>
      <c r="C15" s="1"/>
      <c r="D15" s="1"/>
      <c r="E15" s="1"/>
      <c r="F15" s="1"/>
    </row>
    <row r="16" spans="1:6">
      <c r="A16" s="189" t="s">
        <v>152</v>
      </c>
      <c r="B16" s="11"/>
      <c r="C16" s="1"/>
      <c r="D16" s="1"/>
      <c r="E16" s="1"/>
      <c r="F16" s="1"/>
    </row>
    <row r="17" spans="3:6">
      <c r="C17" s="1"/>
      <c r="D17" s="1"/>
      <c r="E17" s="1"/>
      <c r="F17" s="1"/>
    </row>
    <row r="18" spans="3:6">
      <c r="C18" s="1"/>
      <c r="D18" s="1"/>
      <c r="E18" s="1"/>
      <c r="F18" s="1"/>
    </row>
    <row r="19" spans="3:6">
      <c r="C19" s="1"/>
      <c r="D19" s="1"/>
      <c r="E19" s="1"/>
      <c r="F19" s="1"/>
    </row>
    <row r="20" spans="3:6">
      <c r="C20" s="1"/>
      <c r="D20" s="1"/>
      <c r="E20" s="1"/>
      <c r="F20" s="1"/>
    </row>
    <row r="21" spans="3:6">
      <c r="C21" s="1"/>
      <c r="D21" s="1"/>
      <c r="E21" s="1"/>
      <c r="F21" s="1"/>
    </row>
    <row r="22" spans="3:6">
      <c r="C22" s="1"/>
      <c r="D22" s="1"/>
      <c r="E22" s="1"/>
      <c r="F22" s="1"/>
    </row>
    <row r="23" spans="3:6">
      <c r="C23" s="1"/>
      <c r="D23" s="1"/>
      <c r="E23" s="1"/>
      <c r="F23" s="1"/>
    </row>
    <row r="24" spans="3:6">
      <c r="C24" s="1"/>
      <c r="D24" s="1"/>
      <c r="E24" s="1"/>
      <c r="F24" s="1"/>
    </row>
    <row r="25" spans="3:6">
      <c r="C25" s="1"/>
      <c r="D25" s="1"/>
      <c r="E25" s="1"/>
      <c r="F25" s="1"/>
    </row>
    <row r="26" spans="3:6">
      <c r="C26" s="1"/>
      <c r="D26" s="1"/>
      <c r="E26" s="1"/>
      <c r="F26" s="1"/>
    </row>
    <row r="27" spans="3:6">
      <c r="C27" s="1"/>
      <c r="D27" s="1"/>
      <c r="E27" s="1"/>
      <c r="F27" s="1"/>
    </row>
    <row r="28" spans="3:6">
      <c r="C28" s="1"/>
      <c r="D28" s="1"/>
      <c r="E28" s="1"/>
      <c r="F28" s="1"/>
    </row>
    <row r="29" spans="3:6">
      <c r="C29" s="1"/>
      <c r="D29" s="1"/>
      <c r="E29" s="1"/>
      <c r="F29" s="1"/>
    </row>
    <row r="30" spans="3:6">
      <c r="C30" s="1"/>
      <c r="D30" s="1"/>
      <c r="E30" s="1"/>
      <c r="F30" s="1"/>
    </row>
    <row r="31" spans="3:6">
      <c r="C31" s="1"/>
      <c r="D31" s="1"/>
      <c r="E31" s="1"/>
      <c r="F31" s="1"/>
    </row>
    <row r="32" spans="3:6">
      <c r="C32" s="1"/>
      <c r="D32" s="1"/>
      <c r="E32" s="1"/>
      <c r="F32" s="1"/>
    </row>
    <row r="33" spans="3:6">
      <c r="C33" s="1"/>
      <c r="D33" s="1"/>
      <c r="E33" s="1"/>
      <c r="F33" s="1"/>
    </row>
    <row r="34" spans="3:6">
      <c r="C34" s="1"/>
      <c r="D34" s="1"/>
      <c r="E34" s="1"/>
      <c r="F34" s="1"/>
    </row>
    <row r="35" spans="3:6">
      <c r="C35" s="1"/>
      <c r="D35" s="1"/>
      <c r="E35" s="1"/>
      <c r="F35" s="1"/>
    </row>
    <row r="36" spans="3:6">
      <c r="C36" s="1"/>
      <c r="D36" s="1"/>
      <c r="E36" s="1"/>
      <c r="F36" s="1"/>
    </row>
    <row r="37" spans="3:6">
      <c r="C37" s="1"/>
      <c r="D37" s="1"/>
      <c r="E37" s="1"/>
      <c r="F37" s="1"/>
    </row>
    <row r="38" spans="3:6">
      <c r="C38" s="1"/>
      <c r="D38" s="1"/>
      <c r="E38" s="1"/>
      <c r="F38" s="1"/>
    </row>
    <row r="39" spans="3:6">
      <c r="C39" s="1"/>
      <c r="D39" s="1"/>
      <c r="E39" s="1"/>
      <c r="F39" s="1"/>
    </row>
    <row r="40" spans="3:6">
      <c r="C40" s="1"/>
      <c r="D40" s="1"/>
      <c r="E40" s="1"/>
      <c r="F40" s="1"/>
    </row>
    <row r="41" spans="3:6">
      <c r="C41" s="1"/>
      <c r="D41" s="1"/>
      <c r="E41" s="1"/>
      <c r="F41" s="1"/>
    </row>
    <row r="42" spans="3:6">
      <c r="C42" s="1"/>
      <c r="D42" s="1"/>
      <c r="E42" s="1"/>
      <c r="F42" s="1"/>
    </row>
    <row r="43" spans="3:6">
      <c r="C43" s="1"/>
      <c r="D43" s="1"/>
      <c r="E43" s="1"/>
      <c r="F43" s="1"/>
    </row>
    <row r="44" spans="3:6">
      <c r="C44" s="1"/>
      <c r="D44" s="1"/>
      <c r="E44" s="1"/>
      <c r="F44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815AC2-6427-48E7-87BB-B30AA8A2D106}"/>
</file>

<file path=customXml/itemProps2.xml><?xml version="1.0" encoding="utf-8"?>
<ds:datastoreItem xmlns:ds="http://schemas.openxmlformats.org/officeDocument/2006/customXml" ds:itemID="{83E5D96F-CEF3-4771-91E7-16EDCFBB2D04}"/>
</file>

<file path=customXml/itemProps3.xml><?xml version="1.0" encoding="utf-8"?>
<ds:datastoreItem xmlns:ds="http://schemas.openxmlformats.org/officeDocument/2006/customXml" ds:itemID="{43BDA746-6AB7-4C74-B571-4BCE5920B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Fund management comp.</vt:lpstr>
      <vt:lpstr>12 Index Linked Bonds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Hansing</dc:creator>
  <cp:lastModifiedBy>Christian Nilsson</cp:lastModifiedBy>
  <cp:lastPrinted>2012-05-08T08:51:52Z</cp:lastPrinted>
  <dcterms:created xsi:type="dcterms:W3CDTF">2001-02-09T12:50:28Z</dcterms:created>
  <dcterms:modified xsi:type="dcterms:W3CDTF">2012-09-26T07:55:52Z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</Properties>
</file>